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sb\Elif\Contracting\BMD\14974 BMD ITB Build 6\IFB\As sent\PDF's\"/>
    </mc:Choice>
  </mc:AlternateContent>
  <bookViews>
    <workbookView xWindow="0" yWindow="0" windowWidth="19200" windowHeight="7050" tabRatio="776"/>
  </bookViews>
  <sheets>
    <sheet name="Instructions" sheetId="30" r:id="rId1"/>
    <sheet name="Automated Checks" sheetId="33" r:id="rId2"/>
    <sheet name="Offer Summary" sheetId="23" r:id="rId3"/>
    <sheet name="CLIN Summary" sheetId="10" r:id="rId4"/>
    <sheet name="Labour" sheetId="26" r:id="rId5"/>
    <sheet name="Material" sheetId="14" r:id="rId6"/>
    <sheet name="Travel" sheetId="15" r:id="rId7"/>
    <sheet name="ODC" sheetId="16" r:id="rId8"/>
    <sheet name="Rates" sheetId="8" r:id="rId9"/>
    <sheet name="NATO member currencies" sheetId="27" state="hidden" r:id="rId10"/>
  </sheets>
  <externalReferences>
    <externalReference r:id="rId11"/>
  </externalReferences>
  <definedNames>
    <definedName name="_xlcn.WorksheetConnection_Revisedbiddingsheets.xlsxCLIN1_Labour1" hidden="1">CLIN1_Labour</definedName>
    <definedName name="_xlcn.WorksheetConnection_Revisedbiddingsheets.xlsxCLIN2_Labour1" hidden="1">CLIN2_Labour</definedName>
    <definedName name="_xlcn.WorksheetConnection_Revisedbiddingsheets.xlsxCLIN2_Material1" hidden="1">CLIN2_Material</definedName>
    <definedName name="DeliveryMeans">'[1]Point Estimate BY€'!$R$350:$R$360</definedName>
    <definedName name="Table1_Labour">#REF!</definedName>
    <definedName name="Table1_material">#REF!</definedName>
    <definedName name="Table2_Labour">#REF!</definedName>
    <definedName name="Table2_Material">#REF!</definedName>
    <definedName name="Table5">#REF!</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C19" i="33" l="1"/>
  <c r="C20" i="33"/>
  <c r="C21" i="33"/>
  <c r="C18" i="33"/>
  <c r="M105" i="10" l="1"/>
  <c r="L112" i="10" l="1"/>
  <c r="L120" i="10"/>
  <c r="K39" i="10" l="1"/>
  <c r="K38" i="10"/>
  <c r="L125" i="10"/>
  <c r="L129" i="10" s="1"/>
  <c r="K125" i="10"/>
  <c r="L85" i="10"/>
  <c r="L55" i="10"/>
  <c r="L43" i="10"/>
  <c r="K120" i="10"/>
  <c r="D12" i="23" s="1"/>
  <c r="K119" i="10"/>
  <c r="K118" i="10"/>
  <c r="K41" i="10"/>
  <c r="K42" i="10"/>
  <c r="K85" i="10"/>
  <c r="D9" i="23" s="1"/>
  <c r="K55" i="10"/>
  <c r="D8" i="23" s="1"/>
  <c r="K43" i="10"/>
  <c r="D7" i="23" s="1"/>
  <c r="K112" i="10" l="1"/>
  <c r="D11" i="23" s="1"/>
  <c r="L111" i="10"/>
  <c r="D13" i="23"/>
  <c r="L5" i="10"/>
  <c r="L105" i="10" s="1"/>
  <c r="K5" i="10"/>
  <c r="D6" i="23" s="1"/>
  <c r="K111" i="10" l="1"/>
  <c r="K129" i="10"/>
  <c r="D14" i="23" s="1"/>
  <c r="K105" i="10"/>
  <c r="D10" i="23" s="1"/>
  <c r="D5" i="23" s="1"/>
  <c r="C14" i="33" l="1"/>
  <c r="J6" i="15" l="1"/>
  <c r="K6" i="15" s="1"/>
  <c r="L6" i="15" s="1"/>
  <c r="J7" i="15"/>
  <c r="K7" i="15" s="1"/>
  <c r="L7" i="15" s="1"/>
  <c r="J8" i="15"/>
  <c r="K8" i="15" s="1"/>
  <c r="L8" i="15" s="1"/>
  <c r="J9" i="15"/>
  <c r="K9" i="15" s="1"/>
  <c r="L9" i="15" s="1"/>
  <c r="J10" i="15"/>
  <c r="K10" i="15" s="1"/>
  <c r="L10" i="15" s="1"/>
  <c r="J11" i="15"/>
  <c r="K11" i="15" s="1"/>
  <c r="L11" i="15" s="1"/>
  <c r="J12" i="15"/>
  <c r="K12" i="15" s="1"/>
  <c r="L12" i="15" s="1"/>
  <c r="J13" i="15"/>
  <c r="K13" i="15" s="1"/>
  <c r="L13" i="15" s="1"/>
  <c r="J15" i="15"/>
  <c r="K15" i="15" s="1"/>
  <c r="L15" i="15" s="1"/>
  <c r="J16" i="15"/>
  <c r="K16" i="15" s="1"/>
  <c r="L16" i="15" s="1"/>
  <c r="J14" i="15"/>
  <c r="K14" i="15" s="1"/>
  <c r="L14" i="15" s="1"/>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4" i="14"/>
  <c r="K5" i="26"/>
  <c r="K6" i="26"/>
  <c r="K7" i="26"/>
  <c r="K8" i="26"/>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4" i="26"/>
  <c r="M4" i="26" s="1"/>
  <c r="C4" i="33" l="1"/>
  <c r="N4" i="26"/>
  <c r="I3" i="16" l="1"/>
  <c r="J3" i="16" l="1"/>
  <c r="I14" i="16"/>
  <c r="J14" i="16" s="1"/>
  <c r="K14" i="16" s="1"/>
  <c r="I15" i="16"/>
  <c r="J15" i="16" s="1"/>
  <c r="K15" i="16" s="1"/>
  <c r="I10" i="16"/>
  <c r="J10" i="16" s="1"/>
  <c r="K10" i="16" s="1"/>
  <c r="I8" i="16"/>
  <c r="J8" i="16" s="1"/>
  <c r="K8" i="16" s="1"/>
  <c r="I9" i="16"/>
  <c r="J9" i="16" s="1"/>
  <c r="K9" i="16" s="1"/>
  <c r="I7" i="16"/>
  <c r="J7" i="16" s="1"/>
  <c r="K7" i="16" s="1"/>
  <c r="I5" i="16"/>
  <c r="J5" i="16" s="1"/>
  <c r="K5" i="16" s="1"/>
  <c r="I6" i="16"/>
  <c r="J6" i="16" s="1"/>
  <c r="K6" i="16" s="1"/>
  <c r="K3" i="16" l="1"/>
  <c r="C8" i="33" l="1"/>
  <c r="D7" i="33" l="1"/>
  <c r="C7" i="33"/>
  <c r="M5" i="26"/>
  <c r="M6" i="26"/>
  <c r="M7" i="26"/>
  <c r="M8" i="26"/>
  <c r="M9" i="26"/>
  <c r="M10" i="26"/>
  <c r="M11" i="26"/>
  <c r="M12" i="26"/>
  <c r="M13" i="26"/>
  <c r="M14" i="26"/>
  <c r="M15" i="26"/>
  <c r="M16" i="26"/>
  <c r="M17" i="26"/>
  <c r="M18" i="26"/>
  <c r="M19" i="26"/>
  <c r="M20" i="26"/>
  <c r="M21" i="26"/>
  <c r="M22" i="26"/>
  <c r="M23" i="26"/>
  <c r="M24" i="26"/>
  <c r="M25" i="26"/>
  <c r="M26" i="26"/>
  <c r="M27" i="26"/>
  <c r="M28" i="26"/>
  <c r="M29" i="26"/>
  <c r="M30" i="26"/>
  <c r="M31" i="26"/>
  <c r="M32" i="26"/>
  <c r="M33" i="26"/>
  <c r="M34" i="26"/>
  <c r="M35" i="26"/>
  <c r="M36" i="26"/>
  <c r="M37" i="26"/>
  <c r="M38" i="26"/>
  <c r="M39" i="26"/>
  <c r="M40" i="26"/>
  <c r="M41" i="26"/>
  <c r="M42" i="26"/>
  <c r="M43" i="26"/>
  <c r="M44" i="26"/>
  <c r="M45" i="26"/>
  <c r="M46" i="26"/>
  <c r="M47" i="26"/>
  <c r="M48" i="26"/>
  <c r="M49" i="26"/>
  <c r="M50" i="26"/>
  <c r="M51" i="26"/>
  <c r="M52" i="26"/>
  <c r="M53" i="26"/>
  <c r="M54" i="26"/>
  <c r="M55" i="26"/>
  <c r="M56" i="26"/>
  <c r="M57" i="26"/>
  <c r="M58" i="26"/>
  <c r="M59" i="26"/>
  <c r="M60" i="26"/>
  <c r="M61" i="26"/>
  <c r="M62" i="26"/>
  <c r="M63" i="26"/>
  <c r="M64" i="26"/>
  <c r="M65" i="26"/>
  <c r="M66" i="26"/>
  <c r="M67" i="26"/>
  <c r="M5" i="14"/>
  <c r="N5" i="14" s="1"/>
  <c r="M6" i="14"/>
  <c r="N6" i="14" s="1"/>
  <c r="M7" i="14"/>
  <c r="M8" i="14"/>
  <c r="M9" i="14"/>
  <c r="N9" i="14" s="1"/>
  <c r="M10" i="14"/>
  <c r="N10" i="14" s="1"/>
  <c r="M11" i="14"/>
  <c r="M13" i="14"/>
  <c r="N13" i="14" s="1"/>
  <c r="M14" i="14"/>
  <c r="N14" i="14" s="1"/>
  <c r="M15" i="14"/>
  <c r="M16" i="14"/>
  <c r="M17" i="14"/>
  <c r="N17" i="14" s="1"/>
  <c r="M18" i="14"/>
  <c r="N18" i="14" s="1"/>
  <c r="M19" i="14"/>
  <c r="M21" i="14"/>
  <c r="N21" i="14" s="1"/>
  <c r="M22" i="14"/>
  <c r="N22" i="14" s="1"/>
  <c r="M23" i="14"/>
  <c r="M24" i="14"/>
  <c r="M25" i="14"/>
  <c r="N25" i="14" s="1"/>
  <c r="M26" i="14"/>
  <c r="N26" i="14" s="1"/>
  <c r="M27" i="14"/>
  <c r="M29" i="14"/>
  <c r="N29" i="14" s="1"/>
  <c r="M30" i="14"/>
  <c r="N30" i="14" s="1"/>
  <c r="M31" i="14"/>
  <c r="M32" i="14"/>
  <c r="M33" i="14"/>
  <c r="N33" i="14" s="1"/>
  <c r="M34" i="14"/>
  <c r="N34" i="14" s="1"/>
  <c r="M35" i="14"/>
  <c r="M37" i="14"/>
  <c r="N37" i="14" s="1"/>
  <c r="M38" i="14"/>
  <c r="N38" i="14" s="1"/>
  <c r="M39" i="14"/>
  <c r="M40" i="14"/>
  <c r="M41" i="14"/>
  <c r="N41" i="14" s="1"/>
  <c r="M42" i="14"/>
  <c r="N42" i="14" s="1"/>
  <c r="M43" i="14"/>
  <c r="M45" i="14"/>
  <c r="N45" i="14" s="1"/>
  <c r="M46" i="14"/>
  <c r="N46" i="14" s="1"/>
  <c r="M47" i="14"/>
  <c r="M48" i="14"/>
  <c r="M49" i="14"/>
  <c r="N49" i="14" s="1"/>
  <c r="M50" i="14"/>
  <c r="N50" i="14" s="1"/>
  <c r="M51" i="14"/>
  <c r="M53" i="14"/>
  <c r="N53" i="14" s="1"/>
  <c r="M54" i="14"/>
  <c r="N54" i="14" s="1"/>
  <c r="M55" i="14"/>
  <c r="M56" i="14"/>
  <c r="M57" i="14"/>
  <c r="N57" i="14" s="1"/>
  <c r="M58" i="14"/>
  <c r="N58" i="14" s="1"/>
  <c r="M59" i="14"/>
  <c r="M61" i="14"/>
  <c r="N61" i="14" s="1"/>
  <c r="M62" i="14"/>
  <c r="N62" i="14" s="1"/>
  <c r="M63" i="14"/>
  <c r="M64" i="14"/>
  <c r="N64" i="14" s="1"/>
  <c r="M65" i="14"/>
  <c r="N65" i="14" s="1"/>
  <c r="M66" i="14"/>
  <c r="N66" i="14" s="1"/>
  <c r="M67" i="14"/>
  <c r="M68" i="14"/>
  <c r="C11" i="33" l="1"/>
  <c r="N56" i="14"/>
  <c r="N48" i="14"/>
  <c r="N40" i="14"/>
  <c r="N32" i="14"/>
  <c r="N24" i="14"/>
  <c r="N16" i="14"/>
  <c r="N8" i="14"/>
  <c r="M60" i="14"/>
  <c r="N60" i="14" s="1"/>
  <c r="M52" i="14"/>
  <c r="N52" i="14" s="1"/>
  <c r="M44" i="14"/>
  <c r="N44" i="14" s="1"/>
  <c r="M36" i="14"/>
  <c r="N36" i="14" s="1"/>
  <c r="M28" i="14"/>
  <c r="N28" i="14" s="1"/>
  <c r="M20" i="14"/>
  <c r="N20" i="14" s="1"/>
  <c r="M12" i="14"/>
  <c r="N12" i="14" s="1"/>
  <c r="M4" i="14"/>
  <c r="N4" i="14" s="1"/>
  <c r="N68" i="14"/>
  <c r="N67" i="14"/>
  <c r="N63" i="14"/>
  <c r="N59" i="14"/>
  <c r="N55" i="14"/>
  <c r="N51" i="14"/>
  <c r="N47" i="14"/>
  <c r="N43" i="14"/>
  <c r="N39" i="14"/>
  <c r="N35" i="14"/>
  <c r="N31" i="14"/>
  <c r="N27" i="14"/>
  <c r="N23" i="14"/>
  <c r="N19" i="14"/>
  <c r="N15" i="14"/>
  <c r="N11" i="14"/>
  <c r="N7" i="14"/>
  <c r="I4" i="16"/>
  <c r="I11" i="16"/>
  <c r="J11" i="16" s="1"/>
  <c r="K11" i="16" s="1"/>
  <c r="I12" i="16"/>
  <c r="J12" i="16" s="1"/>
  <c r="K12" i="16" s="1"/>
  <c r="I13" i="16"/>
  <c r="J13" i="16" s="1"/>
  <c r="K13" i="16" s="1"/>
  <c r="I16" i="16"/>
  <c r="J16" i="16" s="1"/>
  <c r="K16" i="16" s="1"/>
  <c r="J3" i="15"/>
  <c r="K3" i="15" s="1"/>
  <c r="N5" i="26"/>
  <c r="N9" i="26"/>
  <c r="N13" i="26"/>
  <c r="N17" i="26"/>
  <c r="N21" i="26"/>
  <c r="N25" i="26"/>
  <c r="N29" i="26"/>
  <c r="N33" i="26"/>
  <c r="N37" i="26"/>
  <c r="N41" i="26"/>
  <c r="N45" i="26"/>
  <c r="N49" i="26"/>
  <c r="N53" i="26"/>
  <c r="N57" i="26"/>
  <c r="N61" i="26"/>
  <c r="N65" i="26"/>
  <c r="N67" i="26"/>
  <c r="N7" i="26"/>
  <c r="N11" i="26"/>
  <c r="N15" i="26"/>
  <c r="N19" i="26"/>
  <c r="N23" i="26"/>
  <c r="N27" i="26"/>
  <c r="N31" i="26"/>
  <c r="N35" i="26"/>
  <c r="N39" i="26"/>
  <c r="N43" i="26"/>
  <c r="N47" i="26"/>
  <c r="N51" i="26"/>
  <c r="N55" i="26"/>
  <c r="N59" i="26"/>
  <c r="N63" i="26"/>
  <c r="J4" i="16" l="1"/>
  <c r="I17" i="16"/>
  <c r="L3" i="15"/>
  <c r="N69" i="14"/>
  <c r="N64" i="26"/>
  <c r="N60" i="26"/>
  <c r="N56" i="26"/>
  <c r="N52" i="26"/>
  <c r="N48" i="26"/>
  <c r="N44" i="26"/>
  <c r="N40" i="26"/>
  <c r="N36" i="26"/>
  <c r="N32" i="26"/>
  <c r="N28" i="26"/>
  <c r="N24" i="26"/>
  <c r="N20" i="26"/>
  <c r="N16" i="26"/>
  <c r="N12" i="26"/>
  <c r="N8" i="26"/>
  <c r="N66" i="26"/>
  <c r="N62" i="26"/>
  <c r="N58" i="26"/>
  <c r="N54" i="26"/>
  <c r="N50" i="26"/>
  <c r="N46" i="26"/>
  <c r="N42" i="26"/>
  <c r="N38" i="26"/>
  <c r="N34" i="26"/>
  <c r="N30" i="26"/>
  <c r="N26" i="26"/>
  <c r="N22" i="26"/>
  <c r="N18" i="26"/>
  <c r="N14" i="26"/>
  <c r="N10" i="26"/>
  <c r="N6" i="26"/>
  <c r="K4" i="16" l="1"/>
  <c r="J17" i="16"/>
  <c r="N68" i="26"/>
  <c r="C15" i="33"/>
  <c r="K17" i="16" l="1"/>
  <c r="D8" i="33" l="1"/>
  <c r="J5" i="15" l="1"/>
  <c r="K5" i="15" s="1"/>
  <c r="L5" i="15" s="1"/>
  <c r="J4" i="15"/>
  <c r="J17" i="15" l="1"/>
  <c r="K4" i="15"/>
  <c r="L4" i="15" l="1"/>
  <c r="K17" i="15"/>
  <c r="L17" i="15" l="1"/>
</calcChain>
</file>

<file path=xl/comments1.xml><?xml version="1.0" encoding="utf-8"?>
<comments xmlns="http://schemas.openxmlformats.org/spreadsheetml/2006/main">
  <authors>
    <author>Green Sarah</author>
  </authors>
  <commentList>
    <comment ref="B3" authorId="0" shapeId="0">
      <text>
        <r>
          <rPr>
            <b/>
            <sz val="9"/>
            <color indexed="81"/>
            <rFont val="Tahoma"/>
            <family val="2"/>
          </rPr>
          <t>Green Sarah:</t>
        </r>
        <r>
          <rPr>
            <sz val="9"/>
            <color indexed="81"/>
            <rFont val="Tahoma"/>
            <family val="2"/>
          </rPr>
          <t xml:space="preserve">
To be completed by NCIA</t>
        </r>
      </text>
    </comment>
    <comment ref="C3" authorId="0" shapeId="0">
      <text>
        <r>
          <rPr>
            <b/>
            <sz val="9"/>
            <color indexed="81"/>
            <rFont val="Tahoma"/>
            <family val="2"/>
          </rPr>
          <t>Green Sarah:</t>
        </r>
        <r>
          <rPr>
            <sz val="9"/>
            <color indexed="81"/>
            <rFont val="Tahoma"/>
            <family val="2"/>
          </rPr>
          <t xml:space="preserve">
To be completed by NCIA</t>
        </r>
      </text>
    </comment>
    <comment ref="D3" authorId="0" shapeId="0">
      <text>
        <r>
          <rPr>
            <b/>
            <sz val="9"/>
            <color indexed="81"/>
            <rFont val="Tahoma"/>
            <family val="2"/>
          </rPr>
          <t>Green Sarah:</t>
        </r>
        <r>
          <rPr>
            <sz val="9"/>
            <color indexed="81"/>
            <rFont val="Tahoma"/>
            <family val="2"/>
          </rPr>
          <t xml:space="preserve">
To be completed by NCIA</t>
        </r>
      </text>
    </comment>
    <comment ref="E3" authorId="0" shapeId="0">
      <text>
        <r>
          <rPr>
            <b/>
            <sz val="9"/>
            <color indexed="81"/>
            <rFont val="Tahoma"/>
            <family val="2"/>
          </rPr>
          <t>Green Sarah:</t>
        </r>
        <r>
          <rPr>
            <sz val="9"/>
            <color indexed="81"/>
            <rFont val="Tahoma"/>
            <family val="2"/>
          </rPr>
          <t xml:space="preserve">
To be completed by NCIA</t>
        </r>
      </text>
    </comment>
    <comment ref="G3" authorId="0" shapeId="0">
      <text>
        <r>
          <rPr>
            <b/>
            <sz val="9"/>
            <color indexed="81"/>
            <rFont val="Tahoma"/>
            <family val="2"/>
          </rPr>
          <t>Green Sarah:</t>
        </r>
        <r>
          <rPr>
            <sz val="9"/>
            <color indexed="81"/>
            <rFont val="Tahoma"/>
            <family val="2"/>
          </rPr>
          <t xml:space="preserve">
To be completed by NCIA</t>
        </r>
      </text>
    </comment>
    <comment ref="H3" authorId="0" shapeId="0">
      <text>
        <r>
          <rPr>
            <b/>
            <sz val="9"/>
            <color indexed="81"/>
            <rFont val="Tahoma"/>
            <family val="2"/>
          </rPr>
          <t>Green Sarah:</t>
        </r>
        <r>
          <rPr>
            <sz val="9"/>
            <color indexed="81"/>
            <rFont val="Tahoma"/>
            <family val="2"/>
          </rPr>
          <t xml:space="preserve">
I.e. Man-Days, Lot, etc. To be indicated by either bidder or NCIA; whichever defines the Quantity</t>
        </r>
      </text>
    </comment>
    <comment ref="I3" authorId="0" shapeId="0">
      <text>
        <r>
          <rPr>
            <b/>
            <sz val="9"/>
            <color indexed="81"/>
            <rFont val="Tahoma"/>
            <family val="2"/>
          </rPr>
          <t>Green Sarah:</t>
        </r>
        <r>
          <rPr>
            <sz val="9"/>
            <color indexed="81"/>
            <rFont val="Tahoma"/>
            <family val="2"/>
          </rPr>
          <t xml:space="preserve">
To be indicated by either bidder or NCIA; if bidder needs to complete, highlight field yellow</t>
        </r>
      </text>
    </comment>
    <comment ref="J3" authorId="0" shapeId="0">
      <text>
        <r>
          <rPr>
            <b/>
            <sz val="9"/>
            <color indexed="81"/>
            <rFont val="Tahoma"/>
            <family val="2"/>
          </rPr>
          <t>Green Sarah:</t>
        </r>
        <r>
          <rPr>
            <sz val="9"/>
            <color indexed="81"/>
            <rFont val="Tahoma"/>
            <family val="2"/>
          </rPr>
          <t xml:space="preserve">
To be completed by bidder</t>
        </r>
      </text>
    </comment>
    <comment ref="K3" authorId="0" shapeId="0">
      <text>
        <r>
          <rPr>
            <b/>
            <sz val="9"/>
            <color indexed="81"/>
            <rFont val="Tahoma"/>
            <family val="2"/>
          </rPr>
          <t>Green Sarah:</t>
        </r>
        <r>
          <rPr>
            <sz val="9"/>
            <color indexed="81"/>
            <rFont val="Tahoma"/>
            <family val="2"/>
          </rPr>
          <t xml:space="preserve">
To be completed by bidder</t>
        </r>
      </text>
    </comment>
    <comment ref="L3" authorId="0" shapeId="0">
      <text>
        <r>
          <rPr>
            <b/>
            <sz val="9"/>
            <color indexed="81"/>
            <rFont val="Tahoma"/>
            <family val="2"/>
          </rPr>
          <t>Green Sarah:</t>
        </r>
        <r>
          <rPr>
            <sz val="9"/>
            <color indexed="81"/>
            <rFont val="Tahoma"/>
            <family val="2"/>
          </rPr>
          <t xml:space="preserve">
To be completed by bidder</t>
        </r>
      </text>
    </comment>
    <comment ref="B109" authorId="0" shapeId="0">
      <text>
        <r>
          <rPr>
            <b/>
            <sz val="9"/>
            <color indexed="81"/>
            <rFont val="Tahoma"/>
            <family val="2"/>
          </rPr>
          <t>Green Sarah:</t>
        </r>
        <r>
          <rPr>
            <sz val="9"/>
            <color indexed="81"/>
            <rFont val="Tahoma"/>
            <family val="2"/>
          </rPr>
          <t xml:space="preserve">
To be completed by NCIA</t>
        </r>
      </text>
    </comment>
    <comment ref="C109" authorId="0" shapeId="0">
      <text>
        <r>
          <rPr>
            <b/>
            <sz val="9"/>
            <color indexed="81"/>
            <rFont val="Tahoma"/>
            <family val="2"/>
          </rPr>
          <t>Green Sarah:</t>
        </r>
        <r>
          <rPr>
            <sz val="9"/>
            <color indexed="81"/>
            <rFont val="Tahoma"/>
            <family val="2"/>
          </rPr>
          <t xml:space="preserve">
To be completed by NCIA</t>
        </r>
      </text>
    </comment>
    <comment ref="D109" authorId="0" shapeId="0">
      <text>
        <r>
          <rPr>
            <b/>
            <sz val="9"/>
            <color indexed="81"/>
            <rFont val="Tahoma"/>
            <family val="2"/>
          </rPr>
          <t>Green Sarah:</t>
        </r>
        <r>
          <rPr>
            <sz val="9"/>
            <color indexed="81"/>
            <rFont val="Tahoma"/>
            <family val="2"/>
          </rPr>
          <t xml:space="preserve">
To be completed by NCIA</t>
        </r>
      </text>
    </comment>
    <comment ref="E109" authorId="0" shapeId="0">
      <text>
        <r>
          <rPr>
            <b/>
            <sz val="9"/>
            <color indexed="81"/>
            <rFont val="Tahoma"/>
            <family val="2"/>
          </rPr>
          <t>Green Sarah:</t>
        </r>
        <r>
          <rPr>
            <sz val="9"/>
            <color indexed="81"/>
            <rFont val="Tahoma"/>
            <family val="2"/>
          </rPr>
          <t xml:space="preserve">
To be completed by NCIA</t>
        </r>
      </text>
    </comment>
    <comment ref="G109" authorId="0" shapeId="0">
      <text>
        <r>
          <rPr>
            <b/>
            <sz val="9"/>
            <color indexed="81"/>
            <rFont val="Tahoma"/>
            <family val="2"/>
          </rPr>
          <t>Green Sarah:</t>
        </r>
        <r>
          <rPr>
            <sz val="9"/>
            <color indexed="81"/>
            <rFont val="Tahoma"/>
            <family val="2"/>
          </rPr>
          <t xml:space="preserve">
To be completed by NCIA</t>
        </r>
      </text>
    </comment>
    <comment ref="H109" authorId="0" shapeId="0">
      <text>
        <r>
          <rPr>
            <b/>
            <sz val="9"/>
            <color indexed="81"/>
            <rFont val="Tahoma"/>
            <family val="2"/>
          </rPr>
          <t>Green Sarah:</t>
        </r>
        <r>
          <rPr>
            <sz val="9"/>
            <color indexed="81"/>
            <rFont val="Tahoma"/>
            <family val="2"/>
          </rPr>
          <t xml:space="preserve">
I.e. Man-Days, Lot, etc. To be indicated by either bidder or NCIA; whichever defines the Quantity</t>
        </r>
      </text>
    </comment>
    <comment ref="I109" authorId="0" shapeId="0">
      <text>
        <r>
          <rPr>
            <b/>
            <sz val="9"/>
            <color indexed="81"/>
            <rFont val="Tahoma"/>
            <family val="2"/>
          </rPr>
          <t>Green Sarah:</t>
        </r>
        <r>
          <rPr>
            <sz val="9"/>
            <color indexed="81"/>
            <rFont val="Tahoma"/>
            <family val="2"/>
          </rPr>
          <t xml:space="preserve">
To be indicated by either bidder or NCIA; if bidder needs to complete, highlight field yellow</t>
        </r>
      </text>
    </comment>
    <comment ref="J109" authorId="0" shapeId="0">
      <text>
        <r>
          <rPr>
            <b/>
            <sz val="9"/>
            <color indexed="81"/>
            <rFont val="Tahoma"/>
            <family val="2"/>
          </rPr>
          <t>Green Sarah:</t>
        </r>
        <r>
          <rPr>
            <sz val="9"/>
            <color indexed="81"/>
            <rFont val="Tahoma"/>
            <family val="2"/>
          </rPr>
          <t xml:space="preserve">
To be completed by bidder</t>
        </r>
      </text>
    </comment>
    <comment ref="K109" authorId="0" shapeId="0">
      <text>
        <r>
          <rPr>
            <b/>
            <sz val="9"/>
            <color indexed="81"/>
            <rFont val="Tahoma"/>
            <family val="2"/>
          </rPr>
          <t>Green Sarah:</t>
        </r>
        <r>
          <rPr>
            <sz val="9"/>
            <color indexed="81"/>
            <rFont val="Tahoma"/>
            <family val="2"/>
          </rPr>
          <t xml:space="preserve">
To be completed by bidder</t>
        </r>
      </text>
    </comment>
    <comment ref="L109" authorId="0" shapeId="0">
      <text>
        <r>
          <rPr>
            <b/>
            <sz val="9"/>
            <color indexed="81"/>
            <rFont val="Tahoma"/>
            <family val="2"/>
          </rPr>
          <t>Green Sarah:</t>
        </r>
        <r>
          <rPr>
            <sz val="9"/>
            <color indexed="81"/>
            <rFont val="Tahoma"/>
            <family val="2"/>
          </rPr>
          <t xml:space="preserve">
To be completed by bidder</t>
        </r>
      </text>
    </comment>
  </commentList>
</comments>
</file>

<file path=xl/comments2.xml><?xml version="1.0" encoding="utf-8"?>
<comments xmlns="http://schemas.openxmlformats.org/spreadsheetml/2006/main">
  <authors>
    <author>Green Sarah</author>
  </authors>
  <commentList>
    <comment ref="K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M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N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List>
</comments>
</file>

<file path=xl/comments3.xml><?xml version="1.0" encoding="utf-8"?>
<comments xmlns="http://schemas.openxmlformats.org/spreadsheetml/2006/main">
  <authors>
    <author>Green Sarah</author>
  </authors>
  <commentList>
    <comment ref="L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M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N3"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<sst xmlns="http://schemas.openxmlformats.org/spreadsheetml/2006/main" count="1185" uniqueCount="546">
  <si>
    <t>Currency</t>
  </si>
  <si>
    <t>Quantity</t>
  </si>
  <si>
    <t>Profit</t>
  </si>
  <si>
    <t>Item Description</t>
  </si>
  <si>
    <t xml:space="preserve">Unit cost </t>
  </si>
  <si>
    <t>Year</t>
  </si>
  <si>
    <t>Labour</t>
  </si>
  <si>
    <t>Number of trips</t>
  </si>
  <si>
    <t>Number of people</t>
  </si>
  <si>
    <t>Number of Days per trip</t>
  </si>
  <si>
    <t>Per Diem</t>
  </si>
  <si>
    <t>Labour Category</t>
  </si>
  <si>
    <t>Name of Rate</t>
  </si>
  <si>
    <t>Rate description</t>
  </si>
  <si>
    <t>General &amp; Administrative</t>
  </si>
  <si>
    <t>CLIN</t>
  </si>
  <si>
    <t>DESCRIPTION</t>
  </si>
  <si>
    <t>BASIC CONTRACT</t>
  </si>
  <si>
    <t>Rate Name</t>
  </si>
  <si>
    <t>CLIN 1</t>
  </si>
  <si>
    <t>CLIN 2</t>
  </si>
  <si>
    <t>G&amp;A</t>
  </si>
  <si>
    <t>CLIN 4</t>
  </si>
  <si>
    <t>Total Cost</t>
  </si>
  <si>
    <t>Percentage</t>
  </si>
  <si>
    <t>Unit of measure</t>
  </si>
  <si>
    <t xml:space="preserve">Profit </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</si>
  <si>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</si>
  <si>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</si>
  <si>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</si>
  <si>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</si>
  <si>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</si>
  <si>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</si>
  <si>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</si>
  <si>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</si>
  <si>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</si>
  <si>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</si>
  <si>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</si>
  <si>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</si>
  <si>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</si>
  <si>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</si>
  <si>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</si>
  <si>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</si>
  <si>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</si>
  <si>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</si>
  <si>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Each line is to be completed by the bidder with the applicable currency. Contractors may choose to enter multiple currencies in one sheet or duplicate the sheet for multiple currencies</t>
  </si>
  <si>
    <t>Subcontracted/ Name of Subcontractor</t>
  </si>
  <si>
    <t xml:space="preserve">A) If the line of effort is performed by the bidder; indicate "No" in each line that is not subcontracted
B) If the line of effort is subcontracted out to another company, indicate the company name in each line associated with their effort
</t>
  </si>
  <si>
    <t>Each line of the table that contains effort is to be populated with the CLIN from the drop down menu that is associated with the effort. Note that all CLINS in the drop down list should be accounted for, and if there is no labour associated, please indicate include a line for that CLIN and indicate "No labour associated with this CLIN"</t>
  </si>
  <si>
    <t>CLIN DESCRIPTION</t>
  </si>
  <si>
    <t xml:space="preserve">CLIN Number </t>
  </si>
  <si>
    <t>CLIN 3</t>
  </si>
  <si>
    <t>INTRODUCTION &amp; IMPORTANT NOTES</t>
  </si>
  <si>
    <t>Insert Purchased Equipment name</t>
  </si>
  <si>
    <t>Overhead</t>
  </si>
  <si>
    <t>Insert Item Description/Model number</t>
  </si>
  <si>
    <t xml:space="preserve">Bidder is to identify specific material that is to be procured as a part of the proposed solution. This includes specific hardware items, software licenses, etc. </t>
  </si>
  <si>
    <t>Expat Allowance (ONLY if applicable)</t>
  </si>
  <si>
    <t>Cost per roundtrip transportation</t>
  </si>
  <si>
    <t>Item Name</t>
  </si>
  <si>
    <t>A) COMPLETENESS CHECK for CURRENCY - "OFFER SUMMARY" TAB</t>
  </si>
  <si>
    <t>Total Fixed Price Base Contract</t>
  </si>
  <si>
    <t>Total Fixed Price Evaluated Options</t>
  </si>
  <si>
    <t>Firm Fixed Price</t>
  </si>
  <si>
    <t>Total</t>
  </si>
  <si>
    <t>Delta</t>
  </si>
  <si>
    <t>B) ACCURACY CHECK #1- OFFER SUMMARY TOTALS MATCH CLIN SUMMARY</t>
  </si>
  <si>
    <t>Grand Total Offer summary (All CLINS) matches detail</t>
  </si>
  <si>
    <t>C) ACCURACY CHECK #2- OFFER SUMMARY TOTALS MATCH DETAIL TABS</t>
  </si>
  <si>
    <t>Bidding Sheets Instructions</t>
  </si>
  <si>
    <t>Enter the number of trips</t>
  </si>
  <si>
    <t>Enter the number of people for each trip</t>
  </si>
  <si>
    <t>Enter the number of days per trip</t>
  </si>
  <si>
    <t>Enter the per diem rate</t>
  </si>
  <si>
    <t>Calculated the Total Travel Cost</t>
  </si>
  <si>
    <t>All CLINS have a firm fixed price bid- Base Contract</t>
  </si>
  <si>
    <t>All CLINS have a firm fixed price bid- Evaluated Options</t>
  </si>
  <si>
    <t>D) COMPLETENESS CHECK FOR "CLIN SUMMARY" TAB</t>
  </si>
  <si>
    <t>Material</t>
  </si>
  <si>
    <t>Travel</t>
  </si>
  <si>
    <t>ODCs</t>
  </si>
  <si>
    <t>DETAILED TABs</t>
  </si>
  <si>
    <t>MATERIAL 
LABOUR
TRAVEL
ODCs</t>
  </si>
  <si>
    <t>Rates</t>
  </si>
  <si>
    <t>Extended cost</t>
  </si>
  <si>
    <t>Origin/Destination</t>
  </si>
  <si>
    <t>Fringe</t>
  </si>
  <si>
    <t>Material Handling</t>
  </si>
  <si>
    <t>Enter profit percentage for material in yellow cell below</t>
  </si>
  <si>
    <t>Enter profit percentage for labour in yellow cell below</t>
  </si>
  <si>
    <t>Insert Labour category name here</t>
  </si>
  <si>
    <t xml:space="preserve">Insert Origin/destination </t>
  </si>
  <si>
    <t>Insert Other Direct Cost item</t>
  </si>
  <si>
    <t>Description</t>
  </si>
  <si>
    <t>SOW Reference</t>
  </si>
  <si>
    <t>Required Completion Date</t>
  </si>
  <si>
    <t>Delivery Destination</t>
  </si>
  <si>
    <t>Unit Price</t>
  </si>
  <si>
    <t>Unit Type (Man-Days, lot, etc)</t>
  </si>
  <si>
    <t>E) COMPLETENESS CHECK FOR CLIN DETAILS TAB</t>
  </si>
  <si>
    <t>The detailed tables are to be completed by the bidder with all columns populated, and shall be expanded to include as many rows as necessary to provide the detail requested.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within tables,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</si>
  <si>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</si>
  <si>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r>
      <t xml:space="preserve">Any formulas provided in these bidding sheets are provided only to assist the bidder. Any changes in formula can be made at the bidder's discretions, as long as the detailed costs are clear, traceable, and accurate as required. </t>
    </r>
    <r>
      <rPr>
        <b/>
        <sz val="10"/>
        <rFont val="Arial"/>
        <family val="2"/>
      </rPr>
      <t>Ultimately the bidder is responsible for ALL values, formulas and calculations</t>
    </r>
    <r>
      <rPr>
        <sz val="10"/>
        <rFont val="Arial"/>
        <family val="2"/>
      </rPr>
      <t xml:space="preserve"> with the bidding sheets that are submitted to the Agency.</t>
    </r>
  </si>
  <si>
    <t>Total Firm Fixed Price Base Contract</t>
  </si>
  <si>
    <t xml:space="preserve">Currency </t>
  </si>
  <si>
    <t xml:space="preserve">Number of Man-Days Year 1 </t>
  </si>
  <si>
    <t>Number of Man-Days Year 2</t>
  </si>
  <si>
    <t>Number of Man-Days Year 3</t>
  </si>
  <si>
    <t>Unit Cost per Man-Day Year 1</t>
  </si>
  <si>
    <t>Unit Cost per Man-Day Year 2</t>
  </si>
  <si>
    <t>Unit Cost per Man-Day Year 3</t>
  </si>
  <si>
    <t>Number of Units to be purchased Year 2</t>
  </si>
  <si>
    <t>Number of Units to be purchased Year 3</t>
  </si>
  <si>
    <t>Unit Cost Year 1</t>
  </si>
  <si>
    <t>Unit Cost Year 2</t>
  </si>
  <si>
    <t>Unit Cost Year 3</t>
  </si>
  <si>
    <t xml:space="preserve">Equipment Name </t>
  </si>
  <si>
    <t>Currency has been entered for offer summary tab</t>
  </si>
  <si>
    <t>Enter the name of the ODC item</t>
  </si>
  <si>
    <t>Enter a description of the ODC item</t>
  </si>
  <si>
    <t>Enter the currency</t>
  </si>
  <si>
    <t>Enter the unit type</t>
  </si>
  <si>
    <t>Enter the number of units</t>
  </si>
  <si>
    <t>Enter the unit cost</t>
  </si>
  <si>
    <t>Total ODC cost calculation</t>
  </si>
  <si>
    <t>Enter year of expected ODC cost</t>
  </si>
  <si>
    <t>Profit- Labour</t>
  </si>
  <si>
    <t>Profit- Material</t>
  </si>
  <si>
    <t>All bidders are required to submit pricing details to demonstrate the Purchaser's Pricing Principles are being applied as part of their bids. All data completed in these sheets shall be complete, verifiable and factual and include the required details. Any exclusions may render your bid as non compliant thus removing yourself from the bidding process.</t>
  </si>
  <si>
    <t>IMPORTANT: DELETE THIS EXAMPLE ROW (Row 3) BEFORE SUBMITTING BID</t>
  </si>
  <si>
    <t>Systems Engineer</t>
  </si>
  <si>
    <t>No</t>
  </si>
  <si>
    <t>EXAMPLE: BrandX Server: TS1593</t>
  </si>
  <si>
    <t>Example: HT800003 (model number)</t>
  </si>
  <si>
    <t xml:space="preserve">EXAMPLE ONLY: </t>
  </si>
  <si>
    <t>ABC rate (company specific)</t>
  </si>
  <si>
    <t>x%</t>
  </si>
  <si>
    <t>In the case of non-standard rates, include a description</t>
  </si>
  <si>
    <t>*Note: rate description only needed if this is a rate not included in the list below:</t>
  </si>
  <si>
    <t>Enter a rate description for non-standard rate categories</t>
  </si>
  <si>
    <t>Rate description*</t>
  </si>
  <si>
    <t>Enter the rate percentage</t>
  </si>
  <si>
    <t>[Insert Rate Name]</t>
  </si>
  <si>
    <t>Enter the name of the Rate here (G&amp;A, Overhead, etc.)</t>
  </si>
  <si>
    <t>Enter the cost per roundtrip transportation (Flight, train, etc.)</t>
  </si>
  <si>
    <t xml:space="preserve">Bidder is to provide a description of each item; this can be a model number, hardware configuration description, etc. </t>
  </si>
  <si>
    <t>Number of Units to be purchased Year 1</t>
  </si>
  <si>
    <t>Bidder is to identify specific labour categories, including function. This may also include level as appropriate. For example: Senior Systems Engineer, Technician, Junior program analyst, etc.</t>
  </si>
  <si>
    <t>For multiple currencies, duplicate the "firm fixed price" column for each currency</t>
  </si>
  <si>
    <t>Grand Total Firm fixed Price - Base Contract + Evaluated Options</t>
  </si>
  <si>
    <r>
      <t xml:space="preserve">Bidders are </t>
    </r>
    <r>
      <rPr>
        <b/>
        <sz val="10"/>
        <rFont val="Arial"/>
        <family val="2"/>
      </rPr>
      <t>REQUIRED</t>
    </r>
    <r>
      <rPr>
        <sz val="10"/>
        <rFont val="Arial"/>
        <family val="2"/>
      </rPr>
      <t xml:space="preserve"> to complete the Offer Summary tab, the CLIN Summary tab, as well as the detailed tabs for Labour, Material, ODCs, Travel, and Rates. Note that input cells are colour coded </t>
    </r>
    <r>
      <rPr>
        <b/>
        <sz val="10"/>
        <rFont val="Arial"/>
        <family val="2"/>
      </rPr>
      <t>YELLOW in the Offer Summary and the CLIN Summary tab</t>
    </r>
    <r>
      <rPr>
        <sz val="10"/>
        <rFont val="Arial"/>
        <family val="2"/>
      </rPr>
      <t>.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(Labour/Material/etc.) as appropriate</t>
    </r>
    <r>
      <rPr>
        <b/>
        <sz val="10"/>
        <rFont val="Arial"/>
        <family val="2"/>
      </rPr>
      <t xml:space="preserve">. </t>
    </r>
    <r>
      <rPr>
        <sz val="10"/>
        <rFont val="Arial"/>
        <family val="2"/>
      </rPr>
      <t xml:space="preserve">A list of the direct and indirect rates applied in the bid must also be provided in the "Rates" tab, although they do not need to be linked to any and the detailed calculations of these rates will be requested in pre-contract award from the winning bidder.  </t>
    </r>
    <r>
      <rPr>
        <b/>
        <sz val="10"/>
        <rFont val="Arial"/>
        <family val="2"/>
      </rPr>
      <t xml:space="preserve">Note any information found in green throughout the entire document is provided as instructional and/or example only.  </t>
    </r>
  </si>
  <si>
    <t xml:space="preserve">This colum should only be expressed as a formula, which is the total of the previous columns: cost*quantity for all years. </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</si>
  <si>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</si>
  <si>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r>
      <t>This is a calculation of the profit for each line item (if applicable), Note the formula given in this column is an example only and the bidder should enter the appropriate formula.</t>
    </r>
    <r>
      <rPr>
        <b/>
        <sz val="9"/>
        <color theme="1"/>
        <rFont val="Calibri"/>
        <family val="2"/>
        <scheme val="minor"/>
      </rPr>
      <t xml:space="preserve"> If the contractor did not apply profit, any or all of these cells can be 0. </t>
    </r>
  </si>
  <si>
    <t>1,695</t>
  </si>
  <si>
    <t>170</t>
  </si>
  <si>
    <t>1,865</t>
  </si>
  <si>
    <t>700</t>
  </si>
  <si>
    <t>70</t>
  </si>
  <si>
    <t>770</t>
  </si>
  <si>
    <r>
      <rPr>
        <b/>
        <sz val="10"/>
        <rFont val="Arial"/>
        <family val="2"/>
      </rPr>
      <t xml:space="preserve">Bids in multiple currencies should follow these instructions: </t>
    </r>
    <r>
      <rPr>
        <sz val="10"/>
        <rFont val="Arial"/>
        <family val="2"/>
      </rPr>
      <t xml:space="preserve">
-For the Offer Summary Tab bidders must add columns to the right of the current table; two columns "Currency" and "Firm Fixed Price" for each additional currency of the bid.
-For the CLIN Summary Tab, Bidders have 2 options: A) Columns may be added to the right of the current table; two columns "Unit Price" and "Total Firm Fixed Price" would be added for each additional currency of the bid    B) Bidders may duplicate the CLIN Summary tab for each currency bid.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t>
    </r>
  </si>
  <si>
    <t>This is a calculation of the "fully burdened" price for each labour category, which means the cost of all units including all profit and indirect rates associated  with material (G/A, overhead, etc.)</t>
  </si>
  <si>
    <t>This is a calculation of the "fully burdened" price for each item, which means the cost of all units including all profit and indirect rates associated  with material (G/A, overhead, etc.)</t>
  </si>
  <si>
    <t>Extended Cost</t>
  </si>
  <si>
    <t>Fully Burdened Price</t>
  </si>
  <si>
    <t>This is a calculation of the "fully burdened" price for each item, which means the cost of all units including all profit and indirect rates associated  with Travel (G/A, overhead, etc.)</t>
  </si>
  <si>
    <t>Enter year of expected Travel cost</t>
  </si>
  <si>
    <t>This is a calculation of the "fully burdened" price for each item, which means the cost of all units including all profit and indirect rates associated  with ODC (G/A, overhead, etc.)</t>
  </si>
  <si>
    <t>Each line of the table that contains effort is to be populated with the CLIN from the drop down menu that is associated with the effort. Note that all CLINS in the drop down list should be accounted for, and if there is no material associated, please indicate by including a line for that CLIN and indicate "No material associated with this CLIN"</t>
  </si>
  <si>
    <t>Each line of the table that contains effort is to be populated with the CLIN associated with the effort. Note that all CLINS in the "CLIN detail list" should be accounted for, and if there is no travel associated, please indicate by including a line for that CLIN and indicate "No travel associated with this CLIN"</t>
  </si>
  <si>
    <t>Each line of the table that contains effort is to be populated with the CLIN associated with the effort. Note that all CLINS in the "CLIN detail list" should be accounted for, and if there is no ODC associated, please indicate by including a line for that CLIN and indicate "No ODC associated with this CLIN"</t>
  </si>
  <si>
    <t>CLIN1.1</t>
  </si>
  <si>
    <t>CLIN1.2</t>
  </si>
  <si>
    <t>CLIN1.3</t>
  </si>
  <si>
    <t>CLIN1.4</t>
  </si>
  <si>
    <t>CLIN1.5</t>
  </si>
  <si>
    <t>CLIN1.6</t>
  </si>
  <si>
    <t>CLIN1.7</t>
  </si>
  <si>
    <t>CLIN1.8</t>
  </si>
  <si>
    <t>CLIN1.9</t>
  </si>
  <si>
    <t>CLIN1.10</t>
  </si>
  <si>
    <t>CLIN1.11</t>
  </si>
  <si>
    <t>CLIN1.12</t>
  </si>
  <si>
    <t>CLIN1.13</t>
  </si>
  <si>
    <t>CLIN1.14</t>
  </si>
  <si>
    <t>CLIN1.15</t>
  </si>
  <si>
    <t>CLIN1.16</t>
  </si>
  <si>
    <t>CLIN1.17</t>
  </si>
  <si>
    <t>CLIN1.18</t>
  </si>
  <si>
    <t>CLIN1.19</t>
  </si>
  <si>
    <t>CLIN1.20</t>
  </si>
  <si>
    <t>CLIN1.21</t>
  </si>
  <si>
    <t>CLIN1.22</t>
  </si>
  <si>
    <t>CLIN1.23</t>
  </si>
  <si>
    <t>CLIN1.24</t>
  </si>
  <si>
    <t>CLIN1.25</t>
  </si>
  <si>
    <t>CLIN1.26</t>
  </si>
  <si>
    <t>CLIN1.27</t>
  </si>
  <si>
    <t>CLIN1.28</t>
  </si>
  <si>
    <t>CLIN2.1</t>
  </si>
  <si>
    <t>CLIN2.2</t>
  </si>
  <si>
    <t>CLIN2.3</t>
  </si>
  <si>
    <t>CLIN2.4</t>
  </si>
  <si>
    <t>CLIN2.5</t>
  </si>
  <si>
    <t>CLIN2.6</t>
  </si>
  <si>
    <t>CLIN2.7</t>
  </si>
  <si>
    <t>CLIN2.8</t>
  </si>
  <si>
    <t>CLIN2.9</t>
  </si>
  <si>
    <t>CLIN2.10</t>
  </si>
  <si>
    <t>CLIN2.11</t>
  </si>
  <si>
    <t>CLIN3.1</t>
  </si>
  <si>
    <t>CLIN3.2</t>
  </si>
  <si>
    <t>CLIN3.3</t>
  </si>
  <si>
    <t>CLIN3.4</t>
  </si>
  <si>
    <t>CLIN3.5</t>
  </si>
  <si>
    <t>CLIN3.6</t>
  </si>
  <si>
    <t>CLIN3.7</t>
  </si>
  <si>
    <t>CLIN3.8</t>
  </si>
  <si>
    <t>CLIN3.9</t>
  </si>
  <si>
    <t>CLIN3.10</t>
  </si>
  <si>
    <t>CLIN3.11</t>
  </si>
  <si>
    <t>CLIN3.12</t>
  </si>
  <si>
    <t>CLIN3.13</t>
  </si>
  <si>
    <t>CLIN3.14</t>
  </si>
  <si>
    <t>CLIN3.15</t>
  </si>
  <si>
    <t>CLIN3.16</t>
  </si>
  <si>
    <t>CLIN3.17</t>
  </si>
  <si>
    <t>CLIN3.18</t>
  </si>
  <si>
    <t>CLIN3.19</t>
  </si>
  <si>
    <t>CLIN3.20</t>
  </si>
  <si>
    <t>CLIN3.21</t>
  </si>
  <si>
    <t>CLIN3.22</t>
  </si>
  <si>
    <t>CLIN3.23</t>
  </si>
  <si>
    <t>CLIN3.24</t>
  </si>
  <si>
    <t>CLIN3.25</t>
  </si>
  <si>
    <t>CLIN3.26</t>
  </si>
  <si>
    <t>CLIN3.27</t>
  </si>
  <si>
    <t>CLIN4.1</t>
  </si>
  <si>
    <t>CLIN4.2</t>
  </si>
  <si>
    <t>CLIN4.3</t>
  </si>
  <si>
    <t>CLIN4.4</t>
  </si>
  <si>
    <t>CLIN4.5</t>
  </si>
  <si>
    <t>CLIN4.6</t>
  </si>
  <si>
    <t>CLIN4.7</t>
  </si>
  <si>
    <t>CLIN4.8</t>
  </si>
  <si>
    <t>CLIN4.9</t>
  </si>
  <si>
    <t>CLIN4.10</t>
  </si>
  <si>
    <t>CLIN4.11</t>
  </si>
  <si>
    <t>CLIN4.12</t>
  </si>
  <si>
    <t>CLIN4.13</t>
  </si>
  <si>
    <t>CLIN4.14</t>
  </si>
  <si>
    <t>CLIN4.15</t>
  </si>
  <si>
    <t>CLIN4.16</t>
  </si>
  <si>
    <t>CLIN4.17</t>
  </si>
  <si>
    <t>CLIN4.18</t>
  </si>
  <si>
    <t>Project Website</t>
  </si>
  <si>
    <t>Project Kick-off Meeting and Minutes</t>
  </si>
  <si>
    <t>Ad-Hoc Meeting and Minutes</t>
  </si>
  <si>
    <t xml:space="preserve">Responsibility assignment matrix </t>
  </si>
  <si>
    <t>Project Product Breakdown Structure</t>
  </si>
  <si>
    <t>Project Work Breakdown Structure</t>
  </si>
  <si>
    <t>Quality Assurance Plan</t>
  </si>
  <si>
    <t>Project Highlight Report</t>
  </si>
  <si>
    <t>Issue Management Plan</t>
  </si>
  <si>
    <t>Issue Register</t>
  </si>
  <si>
    <t>Quality Register</t>
  </si>
  <si>
    <t>Communication Register</t>
  </si>
  <si>
    <t>Lessons Learned Register</t>
  </si>
  <si>
    <t>Project Management Review Report</t>
  </si>
  <si>
    <t>Project Checkpoint Review Report</t>
  </si>
  <si>
    <t>Certificate of Conformity</t>
  </si>
  <si>
    <t>Configuration Management Plan</t>
  </si>
  <si>
    <t>Change Request</t>
  </si>
  <si>
    <t>Deficiency Report</t>
  </si>
  <si>
    <t>Configuration Audit Report</t>
  </si>
  <si>
    <t xml:space="preserve">Configuration Status Accounting </t>
  </si>
  <si>
    <t>Requests for Deviation</t>
  </si>
  <si>
    <t>Requests for Waiver</t>
  </si>
  <si>
    <t>System Development</t>
  </si>
  <si>
    <t>System Development Plan</t>
  </si>
  <si>
    <t>System Requirements Specification</t>
  </si>
  <si>
    <t>System Requirements Review</t>
  </si>
  <si>
    <t xml:space="preserve">System Subsystem Design Description </t>
  </si>
  <si>
    <t>HMI Prototype</t>
  </si>
  <si>
    <t>Preliminary Design Review</t>
  </si>
  <si>
    <t>Critical Design Review</t>
  </si>
  <si>
    <t>User Interface Specification</t>
  </si>
  <si>
    <t>Interface Control Description</t>
  </si>
  <si>
    <t>Requirements Traceability Matrix</t>
  </si>
  <si>
    <t>Testing and Acceptance</t>
  </si>
  <si>
    <t>Project Master Test Plan</t>
  </si>
  <si>
    <t>Development Test Report</t>
  </si>
  <si>
    <t>Factory Acceptance Test Plan</t>
  </si>
  <si>
    <t>FAT Test Description Document</t>
  </si>
  <si>
    <t>Factory Acceptance Test Report</t>
  </si>
  <si>
    <t xml:space="preserve">Release and Deployment Plan </t>
  </si>
  <si>
    <t>Site Acceptance Test Plan</t>
  </si>
  <si>
    <t>SAT Test Description Document - ITB Core</t>
  </si>
  <si>
    <t>SAT Test Description Document - ITB Ops</t>
  </si>
  <si>
    <t>SAT Test Description Document - ITB Portable</t>
  </si>
  <si>
    <t>System Acceptance Test Report</t>
  </si>
  <si>
    <t xml:space="preserve">System Integration Test Plan </t>
  </si>
  <si>
    <t>SIT Test Description Document - ITB Core</t>
  </si>
  <si>
    <t>SIT Test Description Document - ITB Ops</t>
  </si>
  <si>
    <t>SIT Test Description Document - ITB Portable</t>
  </si>
  <si>
    <t>System Integration Test Report</t>
  </si>
  <si>
    <t>User Acceptance Test Plan</t>
  </si>
  <si>
    <t>UAT Test Description Document - ITB Core</t>
  </si>
  <si>
    <t>UAT Test Description Document - ITB Ops</t>
  </si>
  <si>
    <t>UAT Test Description Document - ITB Portable</t>
  </si>
  <si>
    <t>User Acceptance Test Report</t>
  </si>
  <si>
    <t>Verification Cross Reference Matrix</t>
  </si>
  <si>
    <t>System Transition Plan</t>
  </si>
  <si>
    <t>Site Installation Procedures</t>
  </si>
  <si>
    <t>Provisional System Acceptance Report</t>
  </si>
  <si>
    <t>Final System Acceptance Report</t>
  </si>
  <si>
    <t>Integrated Logistic Support</t>
  </si>
  <si>
    <t>Integrated Logistics Support Plan</t>
  </si>
  <si>
    <t>In-Service Support Plan</t>
  </si>
  <si>
    <t>System Transition Manual</t>
  </si>
  <si>
    <t>Software Version Description</t>
  </si>
  <si>
    <t>Software Installation Guide</t>
  </si>
  <si>
    <t>System Support Manual</t>
  </si>
  <si>
    <t>System Maintenance Manual</t>
  </si>
  <si>
    <t>System User Manual</t>
  </si>
  <si>
    <t>Quick User Guide</t>
  </si>
  <si>
    <t>Briefing Material</t>
  </si>
  <si>
    <t>System Administrator Manual</t>
  </si>
  <si>
    <t>Monthly Maintenance Review Report</t>
  </si>
  <si>
    <t>Level 2, Level 3 support and maintenance, Level 4 Maintenance from PSA to FSA</t>
  </si>
  <si>
    <t>Level 3 support and maintenance, Level 4 Maintenance</t>
  </si>
  <si>
    <t xml:space="preserve">Training Needs Analysis Report </t>
  </si>
  <si>
    <t>Training</t>
  </si>
  <si>
    <t>Extended Support</t>
  </si>
  <si>
    <t>Annual Extended Software Warranty (Year 2)</t>
  </si>
  <si>
    <t>Annual Extended Software Warranty (Year 3)</t>
  </si>
  <si>
    <t>Annual Extended Software Warranty (Year 4)</t>
  </si>
  <si>
    <t>Annual Extended Software Warranty (Year 5)</t>
  </si>
  <si>
    <t>User Training session (session of 5-10 students)</t>
  </si>
  <si>
    <t>Individual User Training session (per student/day)</t>
  </si>
  <si>
    <t>Individual Administrator Training session (per student/day)</t>
  </si>
  <si>
    <t>3.5.3</t>
  </si>
  <si>
    <t>3.5.2</t>
  </si>
  <si>
    <t>3.5.4</t>
  </si>
  <si>
    <t>3.5.5</t>
  </si>
  <si>
    <t>3.7</t>
  </si>
  <si>
    <t>3.10</t>
  </si>
  <si>
    <t>3.9</t>
  </si>
  <si>
    <t>3.11</t>
  </si>
  <si>
    <t>3.3.2</t>
  </si>
  <si>
    <t>3.4.1</t>
  </si>
  <si>
    <t>3.4.2</t>
  </si>
  <si>
    <t>3.12</t>
  </si>
  <si>
    <t>3.13</t>
  </si>
  <si>
    <t>3.14</t>
  </si>
  <si>
    <t>3.13.5</t>
  </si>
  <si>
    <t>4.1</t>
  </si>
  <si>
    <t>4.3.1</t>
  </si>
  <si>
    <t>4.4.2</t>
  </si>
  <si>
    <t>4.3.2</t>
  </si>
  <si>
    <t>4.4.3</t>
  </si>
  <si>
    <t>4.4.4</t>
  </si>
  <si>
    <t>4.4</t>
  </si>
  <si>
    <t>5.3</t>
  </si>
  <si>
    <t>5.5</t>
  </si>
  <si>
    <t>5.4</t>
  </si>
  <si>
    <t>5.2</t>
  </si>
  <si>
    <t>5.6.1</t>
  </si>
  <si>
    <t>5.6.2</t>
  </si>
  <si>
    <t>6.2</t>
  </si>
  <si>
    <t>6.8.5</t>
  </si>
  <si>
    <t>6.8.6</t>
  </si>
  <si>
    <t>6.8.2</t>
  </si>
  <si>
    <t>6.8.3</t>
  </si>
  <si>
    <t>6.8.8</t>
  </si>
  <si>
    <t>6.8.9</t>
  </si>
  <si>
    <t>6.7.1</t>
  </si>
  <si>
    <t>6.9.2</t>
  </si>
  <si>
    <t>6.9.4</t>
  </si>
  <si>
    <t>6.9</t>
  </si>
  <si>
    <t>NCIA The Hague, NCIA Brussels, or NCIA Mons.</t>
  </si>
  <si>
    <t>Contractor's Premises</t>
  </si>
  <si>
    <t>NCIA The Hague</t>
  </si>
  <si>
    <t>Ea</t>
  </si>
  <si>
    <t>Session</t>
  </si>
  <si>
    <t>Total Firm Fixed Price- Basic contract</t>
  </si>
  <si>
    <t>Man-Days 2021</t>
  </si>
  <si>
    <t>Man-Days 2022</t>
  </si>
  <si>
    <t>Man-Days 2023</t>
  </si>
  <si>
    <t>Man-Days 2024</t>
  </si>
  <si>
    <t>Man-Days 2025</t>
  </si>
  <si>
    <t>Man-Days 2026</t>
  </si>
  <si>
    <t>Quantity 2021</t>
  </si>
  <si>
    <t>Quantity 2022</t>
  </si>
  <si>
    <t>Quantity 2023</t>
  </si>
  <si>
    <t>Quantity 2024</t>
  </si>
  <si>
    <t>Quantity 2025</t>
  </si>
  <si>
    <t>Quantity 2026</t>
  </si>
  <si>
    <t>Project management</t>
  </si>
  <si>
    <t>CLIN 1  Project management</t>
  </si>
  <si>
    <t>CLIN 3 Testing and Acceptance</t>
  </si>
  <si>
    <t>CLIN 2 System Development</t>
  </si>
  <si>
    <t>Proposed Delivery Date</t>
  </si>
  <si>
    <t>Delivery Dates</t>
  </si>
  <si>
    <t>PCR+1 Week</t>
  </si>
  <si>
    <t>When required</t>
  </si>
  <si>
    <t>PMR-2 Weeks</t>
  </si>
  <si>
    <t>First EDC+4 Weeks
Periodically at every month</t>
  </si>
  <si>
    <t>Periodically at every 4 weeks</t>
  </si>
  <si>
    <t>PMR+1 Week</t>
  </si>
  <si>
    <t>FSA-2 Weeks</t>
  </si>
  <si>
    <t>2 Weeks after each audit</t>
  </si>
  <si>
    <t>SRR-4 Weeks</t>
  </si>
  <si>
    <t>pSSDD: PDR- 4 Weeks
SSDD: CDR-4 Weeks</t>
  </si>
  <si>
    <t>@PDR and '@CDR</t>
  </si>
  <si>
    <t>PDR- 4 weeks</t>
  </si>
  <si>
    <t>First with SRS
4 Weeks before each Major Milestone</t>
  </si>
  <si>
    <t>1 week after each test</t>
  </si>
  <si>
    <t>FAT TRR – 8 Weeks</t>
  </si>
  <si>
    <t>FAT TRR – 4 Weeks</t>
  </si>
  <si>
    <t>FAT + 1 Week</t>
  </si>
  <si>
    <t>4 Weeks before Site Installation</t>
  </si>
  <si>
    <t>SAT TRR – 8 Weeks</t>
  </si>
  <si>
    <t>SAT TRR – 4 Weeks</t>
  </si>
  <si>
    <t>SAT + 1 Week</t>
  </si>
  <si>
    <t>SIT TRR – 8 Weeks</t>
  </si>
  <si>
    <t>SIT TRR – 4 Weeks</t>
  </si>
  <si>
    <t>SIT + 1 Week</t>
  </si>
  <si>
    <t>UAT TRR – 8 Weeks</t>
  </si>
  <si>
    <t>UAT TRR – 4 Weeks</t>
  </si>
  <si>
    <t>UAT + 1 Week</t>
  </si>
  <si>
    <t>PSA+1 Week</t>
  </si>
  <si>
    <t>FSA+1 Week</t>
  </si>
  <si>
    <t>CDR – 4 Weeks</t>
  </si>
  <si>
    <t>First one week  after FAT
Updates before each TRR</t>
  </si>
  <si>
    <t>Monthly during maintenance</t>
  </si>
  <si>
    <t>from PSA to FSA</t>
  </si>
  <si>
    <t>After FSA 1 Year</t>
  </si>
  <si>
    <t>Initial Version: SRR-4 Weeks
Final Version: CDR-4 Weeks</t>
  </si>
  <si>
    <t>2 weeks before the subject training</t>
  </si>
  <si>
    <t>To be specified in TP</t>
  </si>
  <si>
    <t>N/A</t>
  </si>
  <si>
    <t>Between FSA to FSA + 5 years</t>
  </si>
  <si>
    <t>Project Management Review</t>
  </si>
  <si>
    <t>EDC + 4 weeks</t>
  </si>
  <si>
    <t>Through end of  Performance</t>
  </si>
  <si>
    <t>EDC + 2 Weeks</t>
  </si>
  <si>
    <t>PMR and PCR Minutes</t>
  </si>
  <si>
    <t>PCR+3 days</t>
  </si>
  <si>
    <t>Project Management Plan</t>
  </si>
  <si>
    <t>Risk Management Plan</t>
  </si>
  <si>
    <t>3.3.1</t>
  </si>
  <si>
    <t>Project Master Schedule</t>
  </si>
  <si>
    <t>3.16.3</t>
  </si>
  <si>
    <t>Risk Register</t>
  </si>
  <si>
    <t>EDC+ 4 Weeks</t>
  </si>
  <si>
    <t>At every Checkpoint and Major Review</t>
  </si>
  <si>
    <t>CLIN1.29</t>
  </si>
  <si>
    <t>EDC+3 Months</t>
  </si>
  <si>
    <t>EDC+6 Months</t>
  </si>
  <si>
    <t>EDC+9 Months</t>
  </si>
  <si>
    <t>Joint Review Minutes</t>
  </si>
  <si>
    <t>3 days after Meeting</t>
  </si>
  <si>
    <t>Roll-Back/Contingency Plan</t>
  </si>
  <si>
    <t>SAT - 4 Weeks</t>
  </si>
  <si>
    <t>CLIN3.28</t>
  </si>
  <si>
    <t>OFS Product Baseline PSA</t>
  </si>
  <si>
    <t>EDC + 24</t>
  </si>
  <si>
    <t>OFS Product Baseline FSA</t>
  </si>
  <si>
    <t>EDC + 27</t>
  </si>
  <si>
    <t>CLIN3.29</t>
  </si>
  <si>
    <t>CLIN 4 Integrated Logistic Support</t>
  </si>
  <si>
    <t>6.8.7</t>
  </si>
  <si>
    <t>6.6
SOW 352, 353</t>
  </si>
  <si>
    <t>Training Plan</t>
  </si>
  <si>
    <t>6.9.3</t>
  </si>
  <si>
    <t>CDR-2</t>
  </si>
  <si>
    <t>Training Materials (course Syllabus, Instructor Presentations, training hand-outs, assesement and evalutation, database)</t>
  </si>
  <si>
    <t>CLIN4.19</t>
  </si>
  <si>
    <t>NATO NR REACH Laptop YEAR 1</t>
  </si>
  <si>
    <t>CLIN5.1.1</t>
  </si>
  <si>
    <t>NATO NR REACH Laptop (1 user)</t>
  </si>
  <si>
    <t>CLIN5.1.2</t>
  </si>
  <si>
    <t>NATO NR REACH Laptop (2 users)</t>
  </si>
  <si>
    <t>CLIN5.2.1</t>
  </si>
  <si>
    <t>CLIN5.2.2</t>
  </si>
  <si>
    <t>NATO NR REACH Laptop YEAR 2</t>
  </si>
  <si>
    <t>CLIN 5.1</t>
  </si>
  <si>
    <t>CLIN 5.2</t>
  </si>
  <si>
    <t>NATO NR REACH Laptop EXTENDED SUPPORT</t>
  </si>
  <si>
    <t>Intervention additional to the warranty scope</t>
  </si>
  <si>
    <t>FSA + 1 year to FSA + 2 years</t>
  </si>
  <si>
    <t>FSA + 2 years to FSA + 3 years</t>
  </si>
  <si>
    <t>FSA + 3 years to FSA + 4 years</t>
  </si>
  <si>
    <t>FSA + 4 years to FSA + 5 years</t>
  </si>
  <si>
    <t>Total Firm Fixed Price Evaluated Options</t>
  </si>
  <si>
    <t>Project Checkpoint Review</t>
  </si>
  <si>
    <t>Engineering Release Record</t>
  </si>
  <si>
    <t>CLIN1.30</t>
  </si>
  <si>
    <t>CLIN1.31</t>
  </si>
  <si>
    <t>3.5.6</t>
  </si>
  <si>
    <t>Total Firm Fixed Price-Evaluated Options</t>
  </si>
  <si>
    <t>OPTIONAL CLINS-Evaluated</t>
  </si>
  <si>
    <t>FBL: PDR - 2 Weeks
ABL: CDR - 2 Weeks
PBL: PSA  - 2 Weeks
When required due to change</t>
  </si>
  <si>
    <t>Periodically at every month</t>
  </si>
  <si>
    <t>6.6
SOW 371, 372, 373</t>
  </si>
  <si>
    <t>6.6
SOW 372, 373</t>
  </si>
  <si>
    <t>6.6 , SOW 372</t>
  </si>
  <si>
    <t>Lot</t>
  </si>
  <si>
    <t>3.6</t>
  </si>
  <si>
    <t>3.15</t>
  </si>
  <si>
    <t>5.6</t>
  </si>
  <si>
    <t>CLIN1.32</t>
  </si>
  <si>
    <t>CLIN1.33</t>
  </si>
  <si>
    <t>CLIN1.32.1</t>
  </si>
  <si>
    <t>CLIN1.32.2</t>
  </si>
  <si>
    <t>CLIN1.33.1</t>
  </si>
  <si>
    <t>CLIN1.33.2</t>
  </si>
  <si>
    <t>CLIN 5.1 Extended Support</t>
  </si>
  <si>
    <t>CLIN5.1.3</t>
  </si>
  <si>
    <t>CLIN5.1.4</t>
  </si>
  <si>
    <t>CLIN5.1.5</t>
  </si>
  <si>
    <t>CLIN5.1.5.1</t>
  </si>
  <si>
    <t>CLIN5.1.5.2</t>
  </si>
  <si>
    <t>CLIN 5.2 Training</t>
  </si>
  <si>
    <t>CLIN5.2.3</t>
  </si>
  <si>
    <t>CLIN5.2.4</t>
  </si>
  <si>
    <t>CLIN 5.3</t>
  </si>
  <si>
    <t>CLIN 5</t>
  </si>
  <si>
    <t>First at SRR
Update at SDR
Updates 4 Weeks before each TRR</t>
  </si>
  <si>
    <t>Total Firm Fixed Price in EURO</t>
  </si>
  <si>
    <t>Total Firm Fixed Price (non-EURO currency, if applicable)</t>
  </si>
  <si>
    <t>Minimum 1 piece (either 1 user or 2 users).
Quantity / combination to be filled in by Bidder</t>
  </si>
  <si>
    <t>CLIN 5.3  Intervention additional to the warranty scope</t>
  </si>
  <si>
    <t>CLIN5.3.1</t>
  </si>
  <si>
    <t>CLIN5.3.2</t>
  </si>
  <si>
    <t>CLIN5.3.3</t>
  </si>
  <si>
    <t>Intervention of 1 day (including labour and travel/perdiem)</t>
  </si>
  <si>
    <t>Intervention of 3 days (including labour and travel/perdiem)</t>
  </si>
  <si>
    <t>Intervention of 5 days (including labour and travel/perdiem)</t>
  </si>
  <si>
    <t>Comments (optional)</t>
  </si>
  <si>
    <t>Comments</t>
  </si>
  <si>
    <t>Estimated maximum 10 per year</t>
  </si>
  <si>
    <t>Adminstrator Training session (session of 5 students max)</t>
  </si>
  <si>
    <t>Estimated maximum  3 per year</t>
  </si>
  <si>
    <t>CO-14974-BMD CLIN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</si>
</sst>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_(* #,##0_);_(* \(#,##0\);_(* &quot;-&quot;??_);_(@_)"/>
    <numFmt numFmtId="167" formatCode="_-* #,##0_-;\-* #,##0_-;_-* &quot;-&quot;??_-;_-@_-"/>
    <numFmt numFmtId="168" formatCode="_(* #,##0.0_);_(* \(#,##0.0\);_(* &quot;-&quot;??_);_(@_)"/>
    <numFmt numFmtId="169" formatCode="&quot;€&quot;#,##0.00"/>
  </numFmts>
  <fonts count="28" x14ac:knownFonts="1">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10"/>
      <name val="Arial"/>
      <family val="2"/>
    </font>
    <font>
      <sz val="10"/>
      <name val="Times New Roman"/>
      <family val="1"/>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0"/>
      <name val="Arial"/>
      <family val="2"/>
    </font>
    <font>
      <sz val="11"/>
      <color rgb="FFFF0000"/>
      <name val="Calibri"/>
      <family val="2"/>
      <scheme val="minor"/>
    </font>
    <font>
      <b/>
      <sz val="11"/>
      <name val="Calibri"/>
      <family val="2"/>
      <scheme val="minor"/>
    </font>
    <font>
      <i/>
      <sz val="11"/>
      <name val="Calibri"/>
      <family val="2"/>
    </font>
    <font>
      <i/>
      <sz val="11"/>
      <name val="Calibri"/>
      <family val="2"/>
      <scheme val="minor"/>
    </font>
    <font>
      <sz val="11"/>
      <color theme="1"/>
      <name val="Calibri"/>
      <family val="2"/>
      <scheme val="minor"/>
    </font>
    <font>
      <b/>
      <sz val="14"/>
      <color rgb="FFC00000"/>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165" fontId="5" fillId="0" borderId="0" applyFont="0" applyFill="0" applyBorder="0" applyAlignment="0" applyProtection="0"/>
    <xf numFmtId="0" fontId="7" fillId="0" borderId="0"/>
    <xf numFmtId="0" fontId="7" fillId="0" borderId="0"/>
    <xf numFmtId="164" fontId="5" fillId="0" borderId="0" applyFont="0" applyFill="0" applyBorder="0" applyAlignment="0" applyProtection="0"/>
    <xf numFmtId="9" fontId="5" fillId="0" borderId="0" applyFont="0" applyFill="0" applyBorder="0" applyAlignment="0" applyProtection="0"/>
  </cellStyleXfs>
  <cellXfs count="190">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0" fontId="0" fillId="3" borderId="1" xfId="0" applyFill="1" applyBorder="1"/>
    <xf numFmtId="165" fontId="0" fillId="0" borderId="0" xfId="1" applyFont="1"/>
    <xf numFmtId="166" fontId="1" fillId="0" borderId="0" xfId="1" applyNumberFormat="1" applyFont="1"/>
    <xf numFmtId="166" fontId="0" fillId="0" borderId="0" xfId="1" applyNumberFormat="1" applyFont="1"/>
    <xf numFmtId="167" fontId="0" fillId="0" borderId="0" xfId="1" applyNumberFormat="1" applyFont="1"/>
    <xf numFmtId="166" fontId="0" fillId="0" borderId="0" xfId="0" applyNumberFormat="1"/>
    <xf numFmtId="0" fontId="0" fillId="0" borderId="0" xfId="0" applyAlignment="1">
      <alignment horizontal="center"/>
    </xf>
    <xf numFmtId="168" fontId="0" fillId="0" borderId="0" xfId="0" applyNumberFormat="1"/>
    <xf numFmtId="0" fontId="8" fillId="0" borderId="0" xfId="2" applyFont="1" applyAlignment="1">
      <alignment horizontal="center"/>
    </xf>
    <xf numFmtId="0" fontId="9" fillId="0" borderId="0" xfId="0" applyFont="1"/>
    <xf numFmtId="0" fontId="1" fillId="0" borderId="0" xfId="0" applyFont="1" applyAlignment="1">
      <alignment horizontal="center"/>
    </xf>
    <xf numFmtId="166" fontId="1" fillId="0" borderId="0" xfId="1" applyNumberFormat="1" applyFont="1" applyAlignment="1">
      <alignment horizontal="center" wrapText="1"/>
    </xf>
    <xf numFmtId="0" fontId="1" fillId="0" borderId="0" xfId="0" applyFont="1" applyAlignment="1">
      <alignment horizontal="center" wrapText="1"/>
    </xf>
    <xf numFmtId="0" fontId="11" fillId="3" borderId="0" xfId="3" applyFont="1" applyFill="1" applyAlignment="1" applyProtection="1">
      <alignment vertical="center"/>
    </xf>
    <xf numFmtId="0" fontId="7" fillId="3" borderId="0" xfId="3" applyFill="1" applyProtection="1"/>
    <xf numFmtId="0" fontId="1" fillId="3" borderId="0" xfId="3" applyFont="1" applyFill="1" applyProtection="1"/>
    <xf numFmtId="0" fontId="7" fillId="3" borderId="0" xfId="3" applyFill="1" applyBorder="1" applyAlignment="1" applyProtection="1">
      <alignment horizontal="left" vertical="top" wrapText="1"/>
    </xf>
    <xf numFmtId="0" fontId="7" fillId="3" borderId="0" xfId="3" applyFont="1" applyFill="1" applyProtection="1"/>
    <xf numFmtId="0" fontId="1" fillId="3" borderId="0" xfId="3" applyFont="1" applyFill="1" applyBorder="1" applyAlignment="1" applyProtection="1">
      <alignment vertical="center"/>
    </xf>
    <xf numFmtId="0" fontId="10" fillId="3" borderId="0" xfId="3" applyFont="1" applyFill="1" applyBorder="1" applyAlignment="1" applyProtection="1">
      <alignment horizontal="left" vertical="center" wrapText="1"/>
    </xf>
    <xf numFmtId="0" fontId="1" fillId="2" borderId="1" xfId="0" applyFont="1" applyFill="1" applyBorder="1"/>
    <xf numFmtId="165" fontId="1" fillId="2" borderId="1" xfId="1" applyFont="1" applyFill="1" applyBorder="1"/>
    <xf numFmtId="0" fontId="10" fillId="3" borderId="0" xfId="0" applyFont="1" applyFill="1"/>
    <xf numFmtId="0" fontId="0" fillId="0" borderId="1" xfId="0" applyBorder="1"/>
    <xf numFmtId="9" fontId="0" fillId="0" borderId="1" xfId="0" applyNumberFormat="1" applyBorder="1"/>
    <xf numFmtId="0" fontId="0" fillId="0" borderId="0" xfId="0" applyAlignment="1">
      <alignment horizontal="center" wrapText="1"/>
    </xf>
    <xf numFmtId="0" fontId="0" fillId="5" borderId="2" xfId="0" applyFill="1" applyBorder="1"/>
    <xf numFmtId="0" fontId="0" fillId="5" borderId="3" xfId="0" applyFill="1" applyBorder="1"/>
    <xf numFmtId="0" fontId="0" fillId="5" borderId="4" xfId="0" applyFill="1" applyBorder="1"/>
    <xf numFmtId="0" fontId="1" fillId="5" borderId="5" xfId="0" applyFont="1" applyFill="1" applyBorder="1" applyAlignment="1">
      <alignment wrapText="1"/>
    </xf>
    <xf numFmtId="0" fontId="0" fillId="5" borderId="0" xfId="0" applyFill="1" applyBorder="1"/>
    <xf numFmtId="0" fontId="0" fillId="5" borderId="6" xfId="0" applyFill="1" applyBorder="1"/>
    <xf numFmtId="0" fontId="0" fillId="5" borderId="5" xfId="0" applyFill="1" applyBorder="1" applyAlignment="1">
      <alignment horizontal="left" indent="1"/>
    </xf>
    <xf numFmtId="0" fontId="0" fillId="5" borderId="5" xfId="0" applyFill="1" applyBorder="1"/>
    <xf numFmtId="0" fontId="1" fillId="5" borderId="6" xfId="0" applyFont="1" applyFill="1" applyBorder="1" applyAlignment="1">
      <alignment horizontal="center"/>
    </xf>
    <xf numFmtId="0" fontId="0" fillId="5" borderId="9" xfId="0" applyFill="1" applyBorder="1"/>
    <xf numFmtId="0" fontId="0" fillId="0" borderId="0" xfId="0" applyFont="1"/>
    <xf numFmtId="166" fontId="1" fillId="0" borderId="0" xfId="1" applyNumberFormat="1" applyFont="1" applyAlignment="1">
      <alignment wrapText="1"/>
    </xf>
    <xf numFmtId="9" fontId="0" fillId="0" borderId="1" xfId="5" applyFont="1" applyBorder="1"/>
    <xf numFmtId="0" fontId="0" fillId="5" borderId="5" xfId="0" applyFont="1" applyFill="1" applyBorder="1" applyAlignment="1">
      <alignment horizontal="left" wrapText="1" indent="1"/>
    </xf>
    <xf numFmtId="0" fontId="0" fillId="5" borderId="7" xfId="0" applyFill="1" applyBorder="1" applyAlignment="1">
      <alignment horizontal="left" indent="1"/>
    </xf>
    <xf numFmtId="2" fontId="18" fillId="5" borderId="6" xfId="4" applyNumberFormat="1" applyFont="1" applyFill="1" applyBorder="1" applyAlignment="1">
      <alignment horizontal="center"/>
    </xf>
    <xf numFmtId="0" fontId="1" fillId="5" borderId="0" xfId="0" applyFont="1" applyFill="1" applyBorder="1" applyAlignment="1">
      <alignment horizontal="center"/>
    </xf>
    <xf numFmtId="0" fontId="0" fillId="5" borderId="0" xfId="0" applyFill="1" applyBorder="1" applyAlignment="1">
      <alignment horizontal="center"/>
    </xf>
    <xf numFmtId="165" fontId="0" fillId="0" borderId="0" xfId="1" applyFont="1" applyAlignment="1">
      <alignment horizontal="center"/>
    </xf>
    <xf numFmtId="0" fontId="0" fillId="0" borderId="0" xfId="0" applyNumberFormat="1" applyFont="1" applyAlignment="1">
      <alignment horizontal="center"/>
    </xf>
    <xf numFmtId="0" fontId="1" fillId="0" borderId="0" xfId="0" applyFont="1" applyAlignment="1">
      <alignment horizontal="left"/>
    </xf>
    <xf numFmtId="165" fontId="22" fillId="0" borderId="0" xfId="1" applyFont="1"/>
    <xf numFmtId="0" fontId="0" fillId="3" borderId="18" xfId="0" applyFill="1" applyBorder="1"/>
    <xf numFmtId="165" fontId="16" fillId="6" borderId="1" xfId="1" applyFont="1" applyFill="1" applyBorder="1"/>
    <xf numFmtId="0" fontId="12" fillId="8" borderId="1" xfId="0" applyFont="1" applyFill="1" applyBorder="1" applyAlignment="1">
      <alignment horizontal="center" wrapText="1"/>
    </xf>
    <xf numFmtId="0" fontId="1" fillId="6" borderId="1" xfId="0" applyFont="1" applyFill="1" applyBorder="1"/>
    <xf numFmtId="0" fontId="0" fillId="6" borderId="1" xfId="0" applyFont="1" applyFill="1" applyBorder="1"/>
    <xf numFmtId="165" fontId="0" fillId="9" borderId="18" xfId="1" applyFont="1" applyFill="1" applyBorder="1"/>
    <xf numFmtId="165" fontId="0" fillId="9" borderId="1" xfId="1" applyFont="1" applyFill="1" applyBorder="1"/>
    <xf numFmtId="0" fontId="0" fillId="9" borderId="21" xfId="0" applyFill="1" applyBorder="1" applyAlignment="1">
      <alignment wrapText="1"/>
    </xf>
    <xf numFmtId="0" fontId="0" fillId="0" borderId="1" xfId="0" applyFill="1" applyBorder="1"/>
    <xf numFmtId="9" fontId="0" fillId="9" borderId="0" xfId="5" applyFont="1" applyFill="1"/>
    <xf numFmtId="0" fontId="2" fillId="6" borderId="13" xfId="0" applyFont="1" applyFill="1" applyBorder="1" applyAlignment="1" applyProtection="1">
      <alignment horizontal="left" vertical="center"/>
    </xf>
    <xf numFmtId="0" fontId="2" fillId="6" borderId="15" xfId="0" applyFont="1" applyFill="1" applyBorder="1" applyAlignment="1" applyProtection="1">
      <alignment horizontal="left" vertical="center"/>
    </xf>
    <xf numFmtId="0" fontId="19" fillId="10" borderId="1" xfId="3" applyFont="1" applyFill="1" applyBorder="1" applyAlignment="1" applyProtection="1">
      <alignment vertical="center"/>
    </xf>
    <xf numFmtId="0" fontId="19" fillId="13" borderId="1" xfId="3" applyFont="1" applyFill="1" applyBorder="1" applyAlignment="1" applyProtection="1">
      <alignment horizontal="left" vertical="center" wrapText="1" indent="1"/>
    </xf>
    <xf numFmtId="0" fontId="20" fillId="13" borderId="1" xfId="3" applyFont="1" applyFill="1" applyBorder="1" applyAlignment="1" applyProtection="1">
      <alignment vertical="center" wrapText="1"/>
    </xf>
    <xf numFmtId="0" fontId="19" fillId="13" borderId="1" xfId="3" applyFont="1" applyFill="1" applyBorder="1" applyAlignment="1" applyProtection="1">
      <alignment horizontal="left" vertical="center" indent="1"/>
    </xf>
    <xf numFmtId="0" fontId="21" fillId="13" borderId="1" xfId="3" applyFont="1" applyFill="1" applyBorder="1" applyAlignment="1" applyProtection="1">
      <alignment vertical="center" wrapText="1"/>
    </xf>
    <xf numFmtId="0" fontId="1" fillId="14" borderId="19" xfId="0" applyFont="1" applyFill="1" applyBorder="1"/>
    <xf numFmtId="0" fontId="12" fillId="14" borderId="21" xfId="0" applyFont="1" applyFill="1" applyBorder="1" applyAlignment="1">
      <alignment horizontal="center" wrapText="1"/>
    </xf>
    <xf numFmtId="0" fontId="23" fillId="0" borderId="0" xfId="0" applyFont="1"/>
    <xf numFmtId="0" fontId="0" fillId="12" borderId="0" xfId="0" applyFill="1"/>
    <xf numFmtId="165" fontId="0" fillId="12" borderId="0" xfId="1" applyFont="1" applyFill="1"/>
    <xf numFmtId="166" fontId="0" fillId="12" borderId="0" xfId="1" applyNumberFormat="1" applyFont="1" applyFill="1"/>
    <xf numFmtId="165" fontId="0" fillId="12" borderId="0" xfId="1" applyFont="1" applyFill="1" applyAlignment="1">
      <alignment horizontal="center"/>
    </xf>
    <xf numFmtId="0" fontId="0" fillId="12" borderId="0" xfId="0" applyFont="1" applyFill="1"/>
    <xf numFmtId="0" fontId="0" fillId="12" borderId="0" xfId="0" applyFont="1" applyFill="1" applyAlignment="1">
      <alignment horizontal="left"/>
    </xf>
    <xf numFmtId="0" fontId="24" fillId="0" borderId="1" xfId="0" applyFont="1" applyFill="1" applyBorder="1"/>
    <xf numFmtId="0" fontId="1" fillId="10" borderId="1" xfId="0" applyFont="1" applyFill="1" applyBorder="1"/>
    <xf numFmtId="0" fontId="0" fillId="7" borderId="1" xfId="0" applyFill="1" applyBorder="1"/>
    <xf numFmtId="9" fontId="0" fillId="7" borderId="1" xfId="0" applyNumberFormat="1" applyFill="1" applyBorder="1" applyAlignment="1">
      <alignment horizontal="right"/>
    </xf>
    <xf numFmtId="0" fontId="0" fillId="7" borderId="1" xfId="0" applyFill="1" applyBorder="1" applyAlignment="1">
      <alignment wrapText="1"/>
    </xf>
    <xf numFmtId="0" fontId="1" fillId="0" borderId="0" xfId="0" applyFont="1" applyAlignment="1"/>
    <xf numFmtId="0" fontId="0" fillId="0" borderId="0" xfId="0" applyBorder="1"/>
    <xf numFmtId="0" fontId="1" fillId="11" borderId="1" xfId="0" applyFont="1" applyFill="1" applyBorder="1"/>
    <xf numFmtId="0" fontId="6" fillId="13" borderId="0" xfId="0" applyFont="1" applyFill="1" applyAlignment="1">
      <alignment wrapText="1"/>
    </xf>
    <xf numFmtId="166" fontId="6" fillId="13" borderId="0" xfId="1" applyNumberFormat="1" applyFont="1" applyFill="1" applyAlignment="1">
      <alignment wrapText="1"/>
    </xf>
    <xf numFmtId="49" fontId="0" fillId="12" borderId="0" xfId="0" applyNumberFormat="1" applyFill="1"/>
    <xf numFmtId="49" fontId="0" fillId="12" borderId="0" xfId="1" applyNumberFormat="1" applyFont="1" applyFill="1"/>
    <xf numFmtId="0" fontId="0" fillId="13" borderId="0" xfId="0" applyFill="1"/>
    <xf numFmtId="0" fontId="25" fillId="0" borderId="0" xfId="0" applyFont="1"/>
    <xf numFmtId="166" fontId="26" fillId="0" borderId="0" xfId="1" applyNumberFormat="1" applyFont="1" applyAlignment="1">
      <alignment wrapText="1"/>
    </xf>
    <xf numFmtId="0" fontId="26" fillId="0" borderId="0" xfId="0" applyFont="1" applyAlignment="1">
      <alignment wrapText="1"/>
    </xf>
    <xf numFmtId="166" fontId="25" fillId="0" borderId="0" xfId="0" applyNumberFormat="1" applyFont="1"/>
    <xf numFmtId="0" fontId="0" fillId="0" borderId="0" xfId="0" applyAlignment="1">
      <alignment horizontal="left"/>
    </xf>
    <xf numFmtId="0" fontId="2" fillId="6" borderId="14" xfId="0" applyFont="1" applyFill="1" applyBorder="1" applyAlignment="1" applyProtection="1">
      <alignment horizontal="left" vertical="center"/>
    </xf>
    <xf numFmtId="0" fontId="0" fillId="0" borderId="0" xfId="0" applyFill="1" applyAlignment="1">
      <alignment horizontal="left"/>
    </xf>
    <xf numFmtId="0" fontId="0" fillId="0" borderId="0" xfId="0" applyFill="1" applyAlignment="1">
      <alignment horizontal="left" wrapText="1"/>
    </xf>
    <xf numFmtId="0" fontId="0" fillId="0" borderId="0" xfId="0" applyAlignment="1">
      <alignment horizontal="left" wrapText="1"/>
    </xf>
    <xf numFmtId="0" fontId="0" fillId="0" borderId="0" xfId="0" applyNumberFormat="1" applyFont="1"/>
    <xf numFmtId="166" fontId="0" fillId="0" borderId="0" xfId="0" applyNumberFormat="1" applyFont="1"/>
    <xf numFmtId="0" fontId="0" fillId="4" borderId="1" xfId="0" applyFill="1" applyBorder="1" applyAlignment="1" applyProtection="1">
      <alignment horizontal="left"/>
      <protection locked="0"/>
    </xf>
    <xf numFmtId="166" fontId="0" fillId="4" borderId="1" xfId="1" applyNumberFormat="1" applyFont="1" applyFill="1" applyBorder="1" applyAlignment="1" applyProtection="1">
      <alignment horizontal="center"/>
      <protection locked="0"/>
    </xf>
    <xf numFmtId="0" fontId="2" fillId="6" borderId="14" xfId="0" applyFont="1" applyFill="1" applyBorder="1" applyAlignment="1" applyProtection="1">
      <alignment horizontal="center" vertical="center"/>
    </xf>
    <xf numFmtId="0" fontId="2" fillId="6" borderId="28" xfId="0" applyFont="1" applyFill="1" applyBorder="1" applyAlignment="1" applyProtection="1">
      <alignment horizontal="left" vertical="center"/>
    </xf>
    <xf numFmtId="0" fontId="2" fillId="6" borderId="25" xfId="0" applyFont="1" applyFill="1" applyBorder="1" applyAlignment="1" applyProtection="1">
      <alignment horizontal="left" vertical="center"/>
    </xf>
    <xf numFmtId="0" fontId="2" fillId="6" borderId="25" xfId="0" applyFont="1" applyFill="1" applyBorder="1" applyAlignment="1" applyProtection="1">
      <alignment horizontal="center" vertical="center"/>
    </xf>
    <xf numFmtId="0" fontId="0" fillId="16" borderId="1" xfId="0" applyFill="1" applyBorder="1" applyAlignment="1" applyProtection="1">
      <alignment horizontal="left"/>
    </xf>
    <xf numFmtId="0" fontId="0" fillId="0" borderId="1" xfId="0" applyFill="1" applyBorder="1" applyAlignment="1" applyProtection="1">
      <alignment horizontal="left"/>
    </xf>
    <xf numFmtId="0" fontId="0" fillId="9" borderId="21" xfId="0" applyFill="1" applyBorder="1" applyAlignment="1" applyProtection="1">
      <alignment wrapText="1"/>
      <protection locked="0"/>
    </xf>
    <xf numFmtId="0" fontId="0" fillId="3" borderId="1" xfId="0" applyFill="1" applyBorder="1" applyAlignment="1" applyProtection="1">
      <alignment horizontal="center"/>
    </xf>
    <xf numFmtId="169" fontId="0" fillId="0" borderId="1" xfId="1" applyNumberFormat="1" applyFont="1" applyFill="1" applyBorder="1" applyAlignment="1" applyProtection="1">
      <alignment horizontal="left"/>
    </xf>
    <xf numFmtId="0" fontId="1" fillId="15" borderId="26" xfId="0" applyFont="1" applyFill="1" applyBorder="1" applyAlignment="1" applyProtection="1">
      <alignment horizontal="left" wrapText="1"/>
    </xf>
    <xf numFmtId="169" fontId="0" fillId="15" borderId="1" xfId="1" applyNumberFormat="1" applyFont="1" applyFill="1" applyBorder="1" applyAlignment="1" applyProtection="1">
      <alignment horizontal="left"/>
    </xf>
    <xf numFmtId="0" fontId="1" fillId="6" borderId="29" xfId="0" applyFont="1" applyFill="1" applyBorder="1" applyAlignment="1" applyProtection="1">
      <alignment horizontal="left" wrapText="1"/>
    </xf>
    <xf numFmtId="0" fontId="1" fillId="6" borderId="23" xfId="0" applyFont="1" applyFill="1" applyBorder="1" applyAlignment="1" applyProtection="1">
      <alignment horizontal="left" wrapText="1"/>
    </xf>
    <xf numFmtId="0" fontId="1" fillId="6" borderId="23" xfId="0" applyFont="1" applyFill="1" applyBorder="1" applyAlignment="1" applyProtection="1">
      <alignment horizontal="center" wrapText="1"/>
    </xf>
    <xf numFmtId="0" fontId="1" fillId="6" borderId="18" xfId="0" applyFont="1" applyFill="1" applyBorder="1" applyAlignment="1" applyProtection="1">
      <alignment horizontal="left" wrapText="1"/>
    </xf>
    <xf numFmtId="0" fontId="1" fillId="14" borderId="24" xfId="0" applyFont="1" applyFill="1" applyBorder="1" applyAlignment="1" applyProtection="1">
      <alignment horizontal="left" wrapText="1"/>
    </xf>
    <xf numFmtId="0" fontId="1" fillId="14" borderId="25" xfId="0" applyFont="1" applyFill="1" applyBorder="1" applyAlignment="1" applyProtection="1">
      <alignment horizontal="left" wrapText="1"/>
    </xf>
    <xf numFmtId="0" fontId="1" fillId="14" borderId="25" xfId="0" applyFont="1" applyFill="1" applyBorder="1" applyAlignment="1" applyProtection="1">
      <alignment horizontal="center" wrapText="1"/>
    </xf>
    <xf numFmtId="0" fontId="1" fillId="14" borderId="26" xfId="0" applyFont="1" applyFill="1" applyBorder="1" applyAlignment="1" applyProtection="1">
      <alignment horizontal="left" wrapText="1"/>
    </xf>
    <xf numFmtId="0" fontId="0" fillId="9" borderId="21" xfId="0" applyFill="1" applyBorder="1" applyAlignment="1" applyProtection="1">
      <alignment wrapText="1"/>
    </xf>
    <xf numFmtId="0" fontId="1" fillId="15" borderId="24" xfId="0" applyFont="1" applyFill="1" applyBorder="1" applyAlignment="1" applyProtection="1">
      <alignment horizontal="left"/>
    </xf>
    <xf numFmtId="0" fontId="1" fillId="15" borderId="25" xfId="0" applyFont="1" applyFill="1" applyBorder="1" applyAlignment="1" applyProtection="1">
      <alignment horizontal="left" wrapText="1"/>
    </xf>
    <xf numFmtId="0" fontId="1" fillId="15" borderId="25" xfId="0" applyFont="1" applyFill="1" applyBorder="1" applyAlignment="1" applyProtection="1">
      <alignment horizontal="center" wrapText="1"/>
    </xf>
    <xf numFmtId="0" fontId="0" fillId="0" borderId="10" xfId="0" applyFill="1" applyBorder="1" applyAlignment="1" applyProtection="1">
      <alignment horizontal="left"/>
    </xf>
    <xf numFmtId="49" fontId="27" fillId="0" borderId="1" xfId="0" applyNumberFormat="1" applyFont="1" applyBorder="1" applyAlignment="1" applyProtection="1">
      <alignment horizontal="left" vertical="center" wrapText="1"/>
    </xf>
    <xf numFmtId="0" fontId="27" fillId="3" borderId="27" xfId="0" applyFont="1" applyFill="1" applyBorder="1" applyAlignment="1" applyProtection="1">
      <alignment horizontal="center" vertical="center" wrapText="1"/>
    </xf>
    <xf numFmtId="0" fontId="27" fillId="0" borderId="1" xfId="0" applyFont="1" applyBorder="1" applyAlignment="1" applyProtection="1">
      <alignment horizontal="left" vertical="center" wrapText="1"/>
    </xf>
    <xf numFmtId="0" fontId="0" fillId="0" borderId="1" xfId="0" applyFill="1" applyBorder="1" applyAlignment="1" applyProtection="1">
      <alignment horizontal="center"/>
    </xf>
    <xf numFmtId="0" fontId="27" fillId="0" borderId="1" xfId="0" applyNumberFormat="1" applyFont="1" applyBorder="1" applyAlignment="1" applyProtection="1">
      <alignment horizontal="left" vertical="center" wrapText="1"/>
    </xf>
    <xf numFmtId="0" fontId="0" fillId="3" borderId="1" xfId="0" applyFill="1"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25" xfId="0" applyFill="1" applyBorder="1" applyAlignment="1" applyProtection="1">
      <alignment horizontal="left"/>
    </xf>
    <xf numFmtId="0" fontId="0" fillId="3" borderId="25" xfId="0" applyFill="1" applyBorder="1" applyAlignment="1" applyProtection="1">
      <alignment horizontal="left"/>
    </xf>
    <xf numFmtId="0" fontId="0" fillId="3" borderId="1" xfId="0" applyFill="1" applyBorder="1" applyAlignment="1" applyProtection="1">
      <alignment horizontal="left" wrapText="1"/>
    </xf>
    <xf numFmtId="0" fontId="0" fillId="0" borderId="17" xfId="0" applyFill="1" applyBorder="1" applyAlignment="1" applyProtection="1">
      <alignment horizontal="left"/>
    </xf>
    <xf numFmtId="0" fontId="0" fillId="3" borderId="17" xfId="0" applyFill="1" applyBorder="1" applyAlignment="1" applyProtection="1">
      <alignment horizontal="left"/>
    </xf>
    <xf numFmtId="0" fontId="27" fillId="3" borderId="1" xfId="0" applyFont="1" applyFill="1" applyBorder="1" applyAlignment="1" applyProtection="1">
      <alignment horizontal="left" vertical="center" wrapText="1"/>
    </xf>
    <xf numFmtId="0" fontId="14" fillId="2" borderId="11" xfId="0" applyFont="1" applyFill="1" applyBorder="1" applyAlignment="1" applyProtection="1">
      <alignment horizontal="left"/>
    </xf>
    <xf numFmtId="0" fontId="14" fillId="2" borderId="12"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0" fontId="1" fillId="6" borderId="10" xfId="0" applyFont="1" applyFill="1" applyBorder="1" applyAlignment="1" applyProtection="1">
      <alignment horizontal="left" wrapText="1"/>
    </xf>
    <xf numFmtId="0" fontId="1" fillId="6" borderId="1" xfId="0" applyFont="1" applyFill="1" applyBorder="1" applyAlignment="1" applyProtection="1">
      <alignment horizontal="left" wrapText="1"/>
    </xf>
    <xf numFmtId="0" fontId="1" fillId="6" borderId="1" xfId="0" applyFont="1" applyFill="1" applyBorder="1" applyAlignment="1" applyProtection="1">
      <alignment horizontal="center" wrapText="1"/>
    </xf>
    <xf numFmtId="0" fontId="1" fillId="14" borderId="22" xfId="0" applyFont="1" applyFill="1" applyBorder="1" applyAlignment="1" applyProtection="1">
      <alignment horizontal="left" wrapText="1"/>
    </xf>
    <xf numFmtId="0" fontId="1" fillId="14" borderId="20" xfId="0" applyFont="1" applyFill="1" applyBorder="1" applyAlignment="1" applyProtection="1">
      <alignment horizontal="left" wrapText="1"/>
    </xf>
    <xf numFmtId="0" fontId="1" fillId="14" borderId="20" xfId="0" applyFont="1" applyFill="1" applyBorder="1" applyAlignment="1" applyProtection="1">
      <alignment horizontal="center" wrapText="1"/>
    </xf>
    <xf numFmtId="0" fontId="1" fillId="14" borderId="21" xfId="0" applyFont="1" applyFill="1" applyBorder="1" applyAlignment="1" applyProtection="1">
      <alignment horizontal="left" wrapText="1"/>
    </xf>
    <xf numFmtId="0" fontId="0" fillId="3" borderId="10" xfId="0" applyFill="1" applyBorder="1" applyAlignment="1" applyProtection="1">
      <alignment horizontal="left"/>
    </xf>
    <xf numFmtId="0" fontId="0" fillId="0" borderId="16" xfId="0" applyFill="1" applyBorder="1" applyAlignment="1" applyProtection="1">
      <alignment horizontal="left"/>
    </xf>
    <xf numFmtId="0" fontId="15" fillId="2" borderId="12" xfId="0" applyFont="1" applyFill="1" applyBorder="1" applyAlignment="1" applyProtection="1">
      <alignment horizontal="left"/>
    </xf>
    <xf numFmtId="169" fontId="0" fillId="2" borderId="12" xfId="1" applyNumberFormat="1" applyFont="1" applyFill="1" applyBorder="1" applyAlignment="1" applyProtection="1">
      <alignment horizontal="left"/>
    </xf>
    <xf numFmtId="0" fontId="0" fillId="0" borderId="32" xfId="0" applyFill="1" applyBorder="1" applyAlignment="1" applyProtection="1">
      <alignment horizontal="left"/>
      <protection locked="0"/>
    </xf>
    <xf numFmtId="0" fontId="0" fillId="0" borderId="31" xfId="0" applyFill="1" applyBorder="1" applyAlignment="1" applyProtection="1">
      <alignment horizontal="left"/>
      <protection locked="0"/>
    </xf>
    <xf numFmtId="0" fontId="0" fillId="3" borderId="32" xfId="0" applyFill="1" applyBorder="1" applyAlignment="1" applyProtection="1">
      <alignment horizontal="left"/>
      <protection locked="0"/>
    </xf>
    <xf numFmtId="0" fontId="14" fillId="2" borderId="12" xfId="0" applyFont="1" applyFill="1" applyBorder="1" applyAlignment="1" applyProtection="1">
      <alignment horizontal="center"/>
    </xf>
    <xf numFmtId="0" fontId="0" fillId="3" borderId="17" xfId="0" applyFill="1" applyBorder="1" applyAlignment="1" applyProtection="1">
      <alignment horizontal="center"/>
    </xf>
    <xf numFmtId="0" fontId="15" fillId="2" borderId="12" xfId="0" applyFont="1" applyFill="1" applyBorder="1" applyAlignment="1" applyProtection="1">
      <alignment horizontal="center"/>
    </xf>
    <xf numFmtId="0" fontId="2" fillId="6" borderId="25" xfId="0" applyFont="1" applyFill="1" applyBorder="1" applyAlignment="1" applyProtection="1">
      <alignment horizontal="left" vertical="center"/>
      <protection locked="0"/>
    </xf>
    <xf numFmtId="0" fontId="1" fillId="17" borderId="30" xfId="0" applyFont="1" applyFill="1" applyBorder="1" applyAlignment="1" applyProtection="1">
      <alignment horizontal="left" wrapText="1"/>
      <protection locked="0"/>
    </xf>
    <xf numFmtId="0" fontId="0" fillId="7" borderId="32" xfId="0" applyFill="1" applyBorder="1" applyAlignment="1" applyProtection="1">
      <alignment horizontal="left"/>
      <protection locked="0"/>
    </xf>
    <xf numFmtId="0" fontId="0" fillId="0" borderId="0" xfId="0" applyAlignment="1" applyProtection="1">
      <alignment horizontal="left"/>
      <protection locked="0"/>
    </xf>
    <xf numFmtId="0" fontId="2" fillId="2" borderId="34" xfId="0" applyFont="1" applyFill="1" applyBorder="1" applyAlignment="1" applyProtection="1">
      <alignment horizontal="left" vertical="center"/>
      <protection locked="0"/>
    </xf>
    <xf numFmtId="0" fontId="1" fillId="17" borderId="32" xfId="0" applyFont="1" applyFill="1" applyBorder="1" applyAlignment="1" applyProtection="1">
      <alignment horizontal="left"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1" fillId="5" borderId="8" xfId="0" applyFont="1" applyFill="1" applyBorder="1" applyAlignment="1">
      <alignment horizontal="center"/>
    </xf>
    <xf numFmtId="0" fontId="2" fillId="6" borderId="34" xfId="0" applyFont="1" applyFill="1" applyBorder="1" applyAlignment="1" applyProtection="1">
      <alignment horizontal="left" vertical="center"/>
      <protection locked="0"/>
    </xf>
    <xf numFmtId="169" fontId="0" fillId="2" borderId="33" xfId="1" applyNumberFormat="1" applyFont="1" applyFill="1" applyBorder="1" applyAlignment="1" applyProtection="1">
      <alignment horizontal="left"/>
      <protection locked="0"/>
    </xf>
    <xf numFmtId="169" fontId="0" fillId="3" borderId="33" xfId="1" applyNumberFormat="1" applyFont="1" applyFill="1" applyBorder="1" applyAlignment="1" applyProtection="1">
      <alignment horizontal="left"/>
    </xf>
    <xf numFmtId="0" fontId="1" fillId="10" borderId="2" xfId="3" applyFont="1" applyFill="1" applyBorder="1" applyAlignment="1" applyProtection="1">
      <alignment horizontal="left" vertical="center"/>
    </xf>
    <xf numFmtId="0" fontId="1" fillId="10" borderId="3" xfId="3" applyFont="1" applyFill="1" applyBorder="1" applyAlignment="1" applyProtection="1">
      <alignment horizontal="left" vertical="center"/>
    </xf>
    <xf numFmtId="0" fontId="1" fillId="10" borderId="4" xfId="3" applyFont="1" applyFill="1" applyBorder="1" applyAlignment="1" applyProtection="1">
      <alignment horizontal="left" vertical="center"/>
    </xf>
    <xf numFmtId="0" fontId="7" fillId="13" borderId="2" xfId="3" applyFill="1" applyBorder="1" applyAlignment="1" applyProtection="1">
      <alignment horizontal="left" vertical="center" wrapText="1" indent="1"/>
    </xf>
    <xf numFmtId="0" fontId="7" fillId="13" borderId="3" xfId="3" applyFill="1" applyBorder="1" applyAlignment="1" applyProtection="1">
      <alignment horizontal="left" vertical="center" wrapText="1" indent="1"/>
    </xf>
    <xf numFmtId="0" fontId="7" fillId="13" borderId="4" xfId="3" applyFill="1" applyBorder="1" applyAlignment="1" applyProtection="1">
      <alignment horizontal="left" vertical="center" wrapText="1" indent="1"/>
    </xf>
    <xf numFmtId="0" fontId="7" fillId="13" borderId="5" xfId="3" applyFill="1" applyBorder="1" applyAlignment="1" applyProtection="1">
      <alignment horizontal="left" vertical="center" wrapText="1" indent="1"/>
    </xf>
    <xf numFmtId="0" fontId="7" fillId="13" borderId="0" xfId="3" applyFill="1" applyBorder="1" applyAlignment="1" applyProtection="1">
      <alignment horizontal="left" vertical="center" wrapText="1" indent="1"/>
    </xf>
    <xf numFmtId="0" fontId="7" fillId="13" borderId="6" xfId="3" applyFill="1" applyBorder="1" applyAlignment="1" applyProtection="1">
      <alignment horizontal="left" vertical="center" wrapText="1" indent="1"/>
    </xf>
    <xf numFmtId="0" fontId="7" fillId="13" borderId="7" xfId="3" applyFill="1" applyBorder="1" applyAlignment="1" applyProtection="1">
      <alignment horizontal="left" vertical="center" wrapText="1" indent="1"/>
    </xf>
    <xf numFmtId="0" fontId="7" fillId="13" borderId="8" xfId="3" applyFill="1" applyBorder="1" applyAlignment="1" applyProtection="1">
      <alignment horizontal="left" vertical="center" wrapText="1" indent="1"/>
    </xf>
    <xf numFmtId="0" fontId="7" fillId="13" borderId="9" xfId="3" applyFill="1" applyBorder="1" applyAlignment="1" applyProtection="1">
      <alignment horizontal="left" vertical="center" wrapText="1" indent="1"/>
    </xf>
    <xf numFmtId="166" fontId="6" fillId="13" borderId="0" xfId="1" applyNumberFormat="1" applyFont="1" applyFill="1" applyAlignment="1">
      <alignment wrapText="1"/>
    </xf>
    <xf numFmtId="166" fontId="6" fillId="13" borderId="0" xfId="1" applyNumberFormat="1" applyFont="1" applyFill="1" applyAlignment="1">
      <alignment horizontal="left" wrapText="1"/>
    </xf>
  </cellXfs>
  <cellStyles count="6">
    <cellStyle name="Comma" xfId="1" builtinId="3"/>
    <cellStyle name="Currency" xfId="4" builtinId="4"/>
    <cellStyle name="Normal" xfId="0" builtinId="0"/>
    <cellStyle name="Normal 2 10" xfId="2"/>
    <cellStyle name="Normal 53" xfId="3"/>
    <cellStyle name="Percent" xfId="5" builtinId="5"/>
  </cellStyles>
  <dxfs count="70">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5" formatCode="_(* #,##0.00_);_(* \(#,##0.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482340" cy="3364639"/>
    <xdr:sp macro="" textlink="">
      <xdr:nvSpPr>
        <xdr:cNvPr id="2" name="TextBox 1"/>
        <xdr:cNvSpPr txBox="1"/>
      </xdr:nvSpPr>
      <xdr:spPr>
        <a:xfrm>
          <a:off x="8883315" y="200526"/>
          <a:ext cx="3482340" cy="33646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a:p>
          <a:pPr eaLnBrk="1" fontAlgn="auto" latinLnBrk="0" hangingPunct="1"/>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822960</xdr:colOff>
      <xdr:row>2</xdr:row>
      <xdr:rowOff>114300</xdr:rowOff>
    </xdr:from>
    <xdr:ext cx="3756660" cy="4742452"/>
    <xdr:sp macro="" textlink="">
      <xdr:nvSpPr>
        <xdr:cNvPr id="2" name="TextBox 1"/>
        <xdr:cNvSpPr txBox="1"/>
      </xdr:nvSpPr>
      <xdr:spPr>
        <a:xfrm>
          <a:off x="7322820" y="480060"/>
          <a:ext cx="3756660" cy="474245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tab. These totals are also required to be traceable to the totals from the details tabs (Labour+Material+Travel+ODCs)= Grand Total= CLIN Summary Tab. The "Automatic Checks" tab provides  a limited number of checks to help the bidder ensure the bid is accurate and traceable.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6</xdr:col>
      <xdr:colOff>849631</xdr:colOff>
      <xdr:row>20</xdr:row>
      <xdr:rowOff>54611</xdr:rowOff>
    </xdr:from>
    <xdr:to>
      <xdr:col>11</xdr:col>
      <xdr:colOff>368127</xdr:colOff>
      <xdr:row>25</xdr:row>
      <xdr:rowOff>115570</xdr:rowOff>
    </xdr:to>
    <xdr:pic>
      <xdr:nvPicPr>
        <xdr:cNvPr id="3" name="Picture 2"/>
        <xdr:cNvPicPr>
          <a:picLocks noChangeAspect="1"/>
        </xdr:cNvPicPr>
      </xdr:nvPicPr>
      <xdr:blipFill>
        <a:blip xmlns:r="http://schemas.openxmlformats.org/officeDocument/2006/relationships" r:embed="rId1"/>
        <a:stretch>
          <a:fillRect/>
        </a:stretch>
      </xdr:blipFill>
      <xdr:spPr>
        <a:xfrm>
          <a:off x="7155181" y="4067811"/>
          <a:ext cx="3690446" cy="981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265546</xdr:colOff>
      <xdr:row>1</xdr:row>
      <xdr:rowOff>147451</xdr:rowOff>
    </xdr:from>
    <xdr:ext cx="3482340" cy="4397999"/>
    <xdr:sp macro="" textlink="">
      <xdr:nvSpPr>
        <xdr:cNvPr id="2" name="TextBox 1"/>
        <xdr:cNvSpPr txBox="1"/>
      </xdr:nvSpPr>
      <xdr:spPr>
        <a:xfrm>
          <a:off x="17930091" y="355269"/>
          <a:ext cx="3482340" cy="439799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 A) Columns may be added to the right of the current table; two columns "Unit Price" and "Total Firm Fixed Price" would be added for each additional currency of the bid 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CLIN Summary sheet should equal the grand total from the "Offer Summary" tab. These totals are also required to be traceable to the totals from the details tabs (Labour+Material+Travel+ODCs)= Grand Total= CLIN Summary Tab. The "Automatic Checks" tab provides  a limited number of checks to help the bidder ensure the bid is accurate and traceable. </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205740</xdr:colOff>
      <xdr:row>4</xdr:row>
      <xdr:rowOff>83820</xdr:rowOff>
    </xdr:from>
    <xdr:ext cx="2887980" cy="7498078"/>
    <xdr:sp macro="" textlink="">
      <xdr:nvSpPr>
        <xdr:cNvPr id="2" name="TextBox 1"/>
        <xdr:cNvSpPr txBox="1"/>
      </xdr:nvSpPr>
      <xdr:spPr>
        <a:xfrm>
          <a:off x="16032480" y="2651760"/>
          <a:ext cx="2887980" cy="749807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the bidder with all columns populated, and shall be expanded to include as many rows as necessary to provide the detail requested, and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396240</xdr:colOff>
      <xdr:row>3</xdr:row>
      <xdr:rowOff>167640</xdr:rowOff>
    </xdr:from>
    <xdr:ext cx="3482340" cy="6292492"/>
    <xdr:sp macro="" textlink="">
      <xdr:nvSpPr>
        <xdr:cNvPr id="2" name="TextBox 1"/>
        <xdr:cNvSpPr txBox="1"/>
      </xdr:nvSpPr>
      <xdr:spPr>
        <a:xfrm>
          <a:off x="18905220" y="2095500"/>
          <a:ext cx="3482340" cy="629249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table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table is to be completed by the bidder with all columns populated, and shall be expanded to include as many rows as necessary to provide the detail requested, and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302895</xdr:colOff>
      <xdr:row>2</xdr:row>
      <xdr:rowOff>129540</xdr:rowOff>
    </xdr:from>
    <xdr:ext cx="3611880" cy="5948039"/>
    <xdr:sp macro="" textlink="">
      <xdr:nvSpPr>
        <xdr:cNvPr id="2" name="TextBox 1"/>
        <xdr:cNvSpPr txBox="1"/>
      </xdr:nvSpPr>
      <xdr:spPr>
        <a:xfrm>
          <a:off x="13009245" y="3148965"/>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Travel table is to be completed by the bidder with all columns populated, and shall be expanded to include as many rows as necessary to provide the detail requested, and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260985</xdr:colOff>
      <xdr:row>2</xdr:row>
      <xdr:rowOff>131445</xdr:rowOff>
    </xdr:from>
    <xdr:ext cx="3611880" cy="5948039"/>
    <xdr:sp macro="" textlink="">
      <xdr:nvSpPr>
        <xdr:cNvPr id="2" name="TextBox 1"/>
        <xdr:cNvSpPr txBox="1"/>
      </xdr:nvSpPr>
      <xdr:spPr>
        <a:xfrm>
          <a:off x="13053060" y="315087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ODC table is to be completed by the bidder with all columns populated, and shall be expanded to include as many rows as necessary to provide the detail requested, and any unnecessary rows should be deleted (no blank entries).  The bidder is required to identify for each item the CLIN it is associated with from the drop down menu.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4</xdr:col>
      <xdr:colOff>1066800</xdr:colOff>
      <xdr:row>7</xdr:row>
      <xdr:rowOff>15240</xdr:rowOff>
    </xdr:from>
    <xdr:to>
      <xdr:col>7</xdr:col>
      <xdr:colOff>30480</xdr:colOff>
      <xdr:row>15</xdr:row>
      <xdr:rowOff>175260</xdr:rowOff>
    </xdr:to>
    <xdr:sp macro="" textlink="">
      <xdr:nvSpPr>
        <xdr:cNvPr id="2" name="TextBox 1"/>
        <xdr:cNvSpPr txBox="1"/>
      </xdr:nvSpPr>
      <xdr:spPr>
        <a:xfrm>
          <a:off x="4991100" y="1478280"/>
          <a:ext cx="3939540" cy="16230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bidders list any and all rates included in their bid to include (but not limited to): Overhead, Labour Fringe, Material handling, General &amp;Administrative, profit, etc. </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pmwss.nr.ncia/sites/Projects/NSP008614/03%20Execution/3.1%20-%20Main%20IFB/IFB%20Products/Book%20II/SSS/P94_P99%20TBCE%20150902%20(updated%20cost%20estimate%20for%20D-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
      <sheetName val="Ground Rules &amp; Assumptions"/>
      <sheetName val="Point Estimate BY€"/>
      <sheetName val="Point Estimate #2 BY€ "/>
      <sheetName val="TBCE Expenditure Profile TY€"/>
      <sheetName val="TBCE Expenditure Profile #2"/>
      <sheetName val="Phased Estimate TY€"/>
      <sheetName val="Phased Estimate #2 TY€"/>
      <sheetName val="TBCE Summary Tables TY€"/>
      <sheetName val="TBCE Summary Tables #2 TY€"/>
      <sheetName val="O&amp;M Cost Profile"/>
      <sheetName val="Lifecycle Analysis"/>
      <sheetName val="Labour Rate Analysis"/>
      <sheetName val="AMN 2012 licence cost"/>
      <sheetName val="COTS Products"/>
      <sheetName val="COTS Integration"/>
      <sheetName val="Pilot Integration Case"/>
      <sheetName val="Hardware"/>
      <sheetName val="PSC Man-Days"/>
      <sheetName val="PSC WBS"/>
      <sheetName val="IES Man-Days"/>
      <sheetName val="IES WBS"/>
      <sheetName val="SOA PMIC Est"/>
      <sheetName val="NEDS PMIC Est"/>
      <sheetName val="SOA and IdM Platform"/>
      <sheetName val="Platform"/>
      <sheetName val="Application"/>
      <sheetName val="Component Type"/>
      <sheetName val="Test Rigor"/>
      <sheetName val="O&amp;M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2">
          <cell r="B22">
            <v>11420</v>
          </cell>
        </row>
      </sheetData>
      <sheetData sheetId="23">
        <row r="22">
          <cell r="B22">
            <v>11420</v>
          </cell>
        </row>
      </sheetData>
      <sheetData sheetId="24"/>
      <sheetData sheetId="25"/>
      <sheetData sheetId="26"/>
      <sheetData sheetId="27"/>
      <sheetData sheetId="28"/>
      <sheetData sheetId="29"/>
    </sheetDataSet>
  </externalBook>
</externalLink>
</file>

<file path=xl/tables/table1.xml><?xml version="1.0" encoding="utf-8"?>
<table xmlns="http://schemas.openxmlformats.org/spreadsheetml/2006/main" id="1" name="CLIN2_Labour102" displayName="CLIN2_Labour102" ref="B2:O68" totalsRowCount="1" headerRowDxfId="59">
  <autoFilter ref="B2:O67"/>
  <tableColumns count="14">
    <tableColumn id="1" name="CLIN" totalsRowLabel="Total"/>
    <tableColumn id="2" name="Labour Category"/>
    <tableColumn id="10" name="Currency" dataDxfId="58" totalsRowDxfId="57" dataCellStyle="Comma"/>
    <tableColumn id="3" name="Man-Days 2021"/>
    <tableColumn id="17" name="Man-Days 2022"/>
    <tableColumn id="16" name="Man-Days 2023"/>
    <tableColumn id="4" name="Man-Days 2024" dataDxfId="56" totalsRowDxfId="55" dataCellStyle="Comma"/>
    <tableColumn id="13" name="Man-Days 2025" dataDxfId="54" totalsRowDxfId="53" dataCellStyle="Comma"/>
    <tableColumn id="12" name="Man-Days 2026" dataDxfId="52" totalsRowDxfId="51" dataCellStyle="Comma"/>
    <tableColumn id="6" name="Extended cost" dataDxfId="50" totalsRowDxfId="49" dataCellStyle="Comma">
      <calculatedColumnFormula>(E3*H3)+(F3*I3)*(G3*J3)</calculatedColumnFormula>
    </tableColumn>
    <tableColumn id="11" name="Expat Allowance (ONLY if applicable)" dataDxfId="48" dataCellStyle="Comma"/>
    <tableColumn id="8" name="Profit " dataDxfId="47" totalsRowDxfId="46" dataCellStyle="Comma">
      <calculatedColumnFormula>(K3+L3)*Rates!#REF!</calculatedColumnFormula>
    </tableColumn>
    <tableColumn id="5" name="Fully Burdened Price" totalsRowFunction="sum" dataDxfId="45" totalsRowDxfId="44" dataCellStyle="Comma">
      <calculatedColumnFormula>K3+M3+L3</calculatedColumnFormula>
    </tableColumn>
    <tableColumn id="7" name="Subcontracted/ Name of Subcontractor" dataDxfId="43" totalsRowDxfId="42" dataCellStyle="Comma"/>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2:O69" totalsRowCount="1" headerRowDxfId="41">
  <autoFilter ref="B2:O68"/>
  <tableColumns count="14">
    <tableColumn id="1" name="CLIN" totalsRowLabel="Total"/>
    <tableColumn id="11" name="Equipment Name "/>
    <tableColumn id="2" name="Item Description"/>
    <tableColumn id="8" name="Currency " dataDxfId="40" dataCellStyle="Comma"/>
    <tableColumn id="3" name="Quantity 2021" dataDxfId="39" totalsRowDxfId="38" dataCellStyle="Comma"/>
    <tableColumn id="12" name="Quantity 2022"/>
    <tableColumn id="10" name="Quantity 2023"/>
    <tableColumn id="4" name="Quantity 2024" dataDxfId="37" totalsRowDxfId="36" dataCellStyle="Comma"/>
    <tableColumn id="14" name="Quantity 2025" dataDxfId="35" totalsRowDxfId="34" dataCellStyle="Comma"/>
    <tableColumn id="15" name="Quantity 2026" dataDxfId="33" totalsRowDxfId="32" dataCellStyle="Comma"/>
    <tableColumn id="6" name="Extended cost" dataDxfId="31" totalsRowDxfId="30" dataCellStyle="Comma">
      <calculatedColumnFormula>(F3*I3)+(G3*J3)*(H3*K3)</calculatedColumnFormula>
    </tableColumn>
    <tableColumn id="16" name="Profit" dataDxfId="29" totalsRowDxfId="28" dataCellStyle="Comma">
      <calculatedColumnFormula>L3*$R$2</calculatedColumnFormula>
    </tableColumn>
    <tableColumn id="5" name="Fully Burdened Price" totalsRowFunction="sum" dataDxfId="27" totalsRowDxfId="26" dataCellStyle="Comma">
      <calculatedColumnFormula>L3+M3</calculatedColumnFormula>
    </tableColumn>
    <tableColumn id="7" name="Subcontracted/ Name of Subcontractor" dataDxfId="25" totalsRowDxfId="24" dataCellStyle="Comma"/>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2:M17" totalsRowCount="1" headerRowDxfId="23">
  <autoFilter ref="B2:M16"/>
  <tableColumns count="12">
    <tableColumn id="1" name="CLIN" totalsRowLabel="Total"/>
    <tableColumn id="5" name="Origin/Destination"/>
    <tableColumn id="7" name="Currency" dataDxfId="22" dataCellStyle="Comma"/>
    <tableColumn id="6" name="Number of trips"/>
    <tableColumn id="2" name="Number of people"/>
    <tableColumn id="3" name="Number of Days per trip"/>
    <tableColumn id="4" name="Cost per roundtrip transportation" dataDxfId="21" totalsRowDxfId="20" dataCellStyle="Comma"/>
    <tableColumn id="9" name="Per Diem" dataDxfId="19" totalsRowDxfId="18" dataCellStyle="Comma"/>
    <tableColumn id="8" name="Extended Cost" totalsRowFunction="sum" dataDxfId="17" totalsRowDxfId="16" dataCellStyle="Comma"/>
    <tableColumn id="10" name="Profit" totalsRowFunction="sum" dataDxfId="15" totalsRowDxfId="14" dataCellStyle="Comma">
      <calculatedColumnFormula>J3*$P$2</calculatedColumnFormula>
    </tableColumn>
    <tableColumn id="11" name="Fully Burdened Price" totalsRowFunction="sum" dataDxfId="13" totalsRowDxfId="12" dataCellStyle="Comma">
      <calculatedColumnFormula>K3+J3</calculatedColumnFormula>
    </tableColumn>
    <tableColumn id="12" name="Year" dataDxfId="11" totalsRowDxfId="10" dataCellStyle="Comma"/>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2:L17" totalsRowCount="1" headerRowDxfId="9">
  <autoFilter ref="B2:L16"/>
  <tableColumns count="11">
    <tableColumn id="1" name="CLIN" totalsRowLabel="Total"/>
    <tableColumn id="2" name="Item Name"/>
    <tableColumn id="3" name="Item Description"/>
    <tableColumn id="8" name="Currency"/>
    <tableColumn id="9" name="Unit Type (Man-Days, lot, etc)" dataDxfId="8" dataCellStyle="Comma"/>
    <tableColumn id="4" name="Quantity"/>
    <tableColumn id="5" name="Unit cost " dataDxfId="7" totalsRowDxfId="6" dataCellStyle="Comma"/>
    <tableColumn id="6" name="Total Cost" totalsRowFunction="sum" dataDxfId="5" totalsRowDxfId="4" dataCellStyle="Comma">
      <calculatedColumnFormula>G3*H3</calculatedColumnFormula>
    </tableColumn>
    <tableColumn id="10" name="Profit" totalsRowFunction="sum" dataDxfId="3" totalsRowDxfId="2" dataCellStyle="Comma">
      <calculatedColumnFormula>I3*$O$2</calculatedColumnFormula>
    </tableColumn>
    <tableColumn id="11" name="Fully Burdened Price" totalsRowFunction="sum" dataDxfId="1" totalsRowDxfId="0" dataCellStyle="Comma">
      <calculatedColumnFormula>J3+I3</calculatedColumnFormula>
    </tableColumn>
    <tableColumn id="7" name="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E15"/>
  <sheetViews>
    <sheetView tabSelected="1" zoomScale="55" zoomScaleNormal="55" workbookViewId="0">
      <selection activeCell="B2" sqref="B2"/>
    </sheetView>
  </sheetViews>
  <sheetFormatPr defaultColWidth="9.1796875" defaultRowHeight="12.5" x14ac:dyDescent="0.25"/>
  <cols>
    <col min="1" max="1" width="1.7265625" style="19" customWidth="1"/>
    <col min="2" max="2" width="23.453125" style="19" customWidth="1"/>
    <col min="3" max="3" width="118.26953125" style="19" customWidth="1"/>
    <col min="4" max="4" width="45.1796875" style="19" customWidth="1"/>
    <col min="5" max="5" width="2.26953125" style="19" customWidth="1"/>
    <col min="6" max="16384" width="9.1796875" style="19"/>
  </cols>
  <sheetData>
    <row r="2" spans="2:5" ht="23.5" x14ac:dyDescent="0.25">
      <c r="B2" s="18" t="s">
        <v>69</v>
      </c>
    </row>
    <row r="3" spans="2:5" ht="15" thickBot="1" x14ac:dyDescent="0.4">
      <c r="B3" s="20"/>
    </row>
    <row r="4" spans="2:5" ht="15" thickBot="1" x14ac:dyDescent="0.3">
      <c r="B4" s="176" t="s">
        <v>52</v>
      </c>
      <c r="C4" s="177"/>
      <c r="D4" s="178"/>
    </row>
    <row r="5" spans="2:5" ht="43.5" customHeight="1" x14ac:dyDescent="0.25">
      <c r="B5" s="179" t="s">
        <v>128</v>
      </c>
      <c r="C5" s="180"/>
      <c r="D5" s="181"/>
    </row>
    <row r="6" spans="2:5" ht="69.75" customHeight="1" x14ac:dyDescent="0.25">
      <c r="B6" s="182" t="s">
        <v>150</v>
      </c>
      <c r="C6" s="183"/>
      <c r="D6" s="184"/>
    </row>
    <row r="7" spans="2:5" ht="38.25" customHeight="1" x14ac:dyDescent="0.25">
      <c r="B7" s="182" t="s">
        <v>102</v>
      </c>
      <c r="C7" s="183"/>
      <c r="D7" s="184"/>
    </row>
    <row r="8" spans="2:5" ht="92.25" customHeight="1" thickBot="1" x14ac:dyDescent="0.3">
      <c r="B8" s="185" t="s">
        <v>160</v>
      </c>
      <c r="C8" s="186"/>
      <c r="D8" s="187"/>
    </row>
    <row r="9" spans="2:5" x14ac:dyDescent="0.25">
      <c r="B9" s="21"/>
      <c r="C9" s="21"/>
      <c r="D9" s="21"/>
    </row>
    <row r="10" spans="2:5" ht="14.5" x14ac:dyDescent="0.25">
      <c r="B10" s="23"/>
      <c r="C10" s="24"/>
      <c r="D10" s="24"/>
      <c r="E10" s="22"/>
    </row>
    <row r="11" spans="2:5" ht="14.5" x14ac:dyDescent="0.25">
      <c r="B11" s="23"/>
      <c r="C11" s="24"/>
      <c r="D11" s="24"/>
      <c r="E11" s="22"/>
    </row>
    <row r="12" spans="2:5" ht="14.5" x14ac:dyDescent="0.35">
      <c r="B12" s="65" t="s">
        <v>81</v>
      </c>
      <c r="C12" s="65" t="s">
        <v>16</v>
      </c>
      <c r="D12" s="4"/>
    </row>
    <row r="13" spans="2:5" ht="309.75" customHeight="1" x14ac:dyDescent="0.35">
      <c r="B13" s="66" t="s">
        <v>82</v>
      </c>
      <c r="C13" s="67" t="s">
        <v>100</v>
      </c>
      <c r="D13" s="4"/>
    </row>
    <row r="14" spans="2:5" ht="43.5" x14ac:dyDescent="0.35">
      <c r="B14" s="68" t="s">
        <v>83</v>
      </c>
      <c r="C14" s="69" t="s">
        <v>101</v>
      </c>
      <c r="D14" s="4"/>
    </row>
    <row r="15" spans="2:5" ht="14.5" x14ac:dyDescent="0.35">
      <c r="D15" s="4"/>
    </row>
  </sheetData>
  <sheetProtection algorithmName="SHA-512" hashValue="1s3UXC6KEof1xQLKkE2RvgQbNsgN7ILnqnIvYMNH9of0Q0s9xt/xU89tc7MiGivnFacfWMlxjYc3rkkLTMSVqw==" saltValue="yTJ9F1B9opTQbOl92V6ttQ==" spinCount="100000" sheet="1" formatCells="0" formatColumns="0" formatRows="0" insertColumns="0" insertRows="0" insertHyperlinks="0" deleteColumns="0" deleteRows="0" sort="0" autoFilter="0" pivotTables="0"/>
  <mergeCells count="5">
    <mergeCell ref="B4:D4"/>
    <mergeCell ref="B5:D5"/>
    <mergeCell ref="B6:D6"/>
    <mergeCell ref="B7:D7"/>
    <mergeCell ref="B8:D8"/>
  </mergeCells>
  <pageMargins left="0.7" right="0.7" top="0.75" bottom="0.75" header="0.3" footer="0.3"/>
  <pageSetup paperSize="9" orientation="portrait" verticalDpi="1200" r:id="rId1"/>
  <headerFooter>
    <oddHeader>&amp;CNATO UNCLASSIFIED&amp;RCO-14974-BMD</oddHeader>
    <oddFooter>&amp;CNATO UNCALSSIFIED&amp;RCO-14974-BMD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10" sqref="E10"/>
    </sheetView>
  </sheetViews>
  <sheetFormatPr defaultRowHeight="14.5" x14ac:dyDescent="0.35"/>
  <cols>
    <col min="1" max="1" width="20.7265625" style="14" bestFit="1" customWidth="1"/>
  </cols>
  <sheetData>
    <row r="1" spans="1:1" x14ac:dyDescent="0.35">
      <c r="A1" s="13" t="s">
        <v>27</v>
      </c>
    </row>
    <row r="2" spans="1:1" x14ac:dyDescent="0.35">
      <c r="A2" s="13" t="s">
        <v>28</v>
      </c>
    </row>
    <row r="3" spans="1:1" x14ac:dyDescent="0.35">
      <c r="A3" s="13" t="s">
        <v>29</v>
      </c>
    </row>
    <row r="4" spans="1:1" x14ac:dyDescent="0.35">
      <c r="A4" s="13" t="s">
        <v>30</v>
      </c>
    </row>
    <row r="5" spans="1:1" x14ac:dyDescent="0.35">
      <c r="A5" s="13" t="s">
        <v>31</v>
      </c>
    </row>
    <row r="6" spans="1:1" x14ac:dyDescent="0.35">
      <c r="A6" s="13" t="s">
        <v>32</v>
      </c>
    </row>
    <row r="7" spans="1:1" x14ac:dyDescent="0.35">
      <c r="A7" s="13" t="s">
        <v>33</v>
      </c>
    </row>
    <row r="8" spans="1:1" x14ac:dyDescent="0.35">
      <c r="A8" s="13" t="s">
        <v>34</v>
      </c>
    </row>
    <row r="9" spans="1:1" x14ac:dyDescent="0.35">
      <c r="A9" s="13" t="s">
        <v>35</v>
      </c>
    </row>
    <row r="10" spans="1:1" x14ac:dyDescent="0.35">
      <c r="A10" s="13" t="s">
        <v>36</v>
      </c>
    </row>
    <row r="11" spans="1:1" x14ac:dyDescent="0.35">
      <c r="A11" s="13" t="s">
        <v>37</v>
      </c>
    </row>
    <row r="12" spans="1:1" x14ac:dyDescent="0.35">
      <c r="A12" s="13" t="s">
        <v>38</v>
      </c>
    </row>
    <row r="13" spans="1:1" x14ac:dyDescent="0.35">
      <c r="A13" s="13" t="s">
        <v>39</v>
      </c>
    </row>
    <row r="14" spans="1:1" x14ac:dyDescent="0.35">
      <c r="A14" s="13" t="s">
        <v>40</v>
      </c>
    </row>
    <row r="15" spans="1:1" x14ac:dyDescent="0.35">
      <c r="A15" s="13" t="s">
        <v>41</v>
      </c>
    </row>
    <row r="16" spans="1:1" x14ac:dyDescent="0.35">
      <c r="A16" s="13" t="s">
        <v>42</v>
      </c>
    </row>
    <row r="17" spans="1:1" x14ac:dyDescent="0.35">
      <c r="A17" s="13" t="s">
        <v>43</v>
      </c>
    </row>
    <row r="18" spans="1:1" x14ac:dyDescent="0.35">
      <c r="A18" s="13"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21"/>
  <sheetViews>
    <sheetView zoomScale="70" zoomScaleNormal="70" workbookViewId="0">
      <selection activeCell="B1" sqref="B1"/>
    </sheetView>
  </sheetViews>
  <sheetFormatPr defaultColWidth="8.81640625" defaultRowHeight="14.5" x14ac:dyDescent="0.35"/>
  <cols>
    <col min="1" max="1" width="1.7265625" style="4" customWidth="1"/>
    <col min="2" max="2" width="65.7265625" style="4" customWidth="1"/>
    <col min="3" max="3" width="35.7265625" style="4" customWidth="1"/>
    <col min="4" max="4" width="18.453125" style="4" customWidth="1"/>
    <col min="5" max="16384" width="8.81640625" style="4"/>
  </cols>
  <sheetData>
    <row r="1" spans="2:4" ht="15" thickBot="1" x14ac:dyDescent="0.4"/>
    <row r="2" spans="2:4" x14ac:dyDescent="0.35">
      <c r="B2" s="31"/>
      <c r="C2" s="32"/>
      <c r="D2" s="33"/>
    </row>
    <row r="3" spans="2:4" x14ac:dyDescent="0.35">
      <c r="B3" s="34" t="s">
        <v>60</v>
      </c>
      <c r="C3" s="35"/>
      <c r="D3" s="36"/>
    </row>
    <row r="4" spans="2:4" x14ac:dyDescent="0.35">
      <c r="B4" s="37" t="s">
        <v>117</v>
      </c>
      <c r="C4" s="47" t="str">
        <f>IF(ISBLANK('Offer Summary'!D4)=FALSE, "OK", "Missing Currency")</f>
        <v>OK</v>
      </c>
      <c r="D4" s="36"/>
    </row>
    <row r="5" spans="2:4" ht="15" customHeight="1" x14ac:dyDescent="0.35">
      <c r="B5" s="38"/>
      <c r="C5" s="48"/>
      <c r="D5" s="36"/>
    </row>
    <row r="6" spans="2:4" x14ac:dyDescent="0.35">
      <c r="B6" s="34" t="s">
        <v>66</v>
      </c>
      <c r="C6" s="48"/>
      <c r="D6" s="39" t="s">
        <v>65</v>
      </c>
    </row>
    <row r="7" spans="2:4" x14ac:dyDescent="0.35">
      <c r="B7" s="37" t="s">
        <v>61</v>
      </c>
      <c r="C7" s="47" t="str">
        <f>IF('Offer Summary'!D10='CLIN Summary'!K105,"OK","CHECK FOR ERROR")</f>
        <v>OK</v>
      </c>
      <c r="D7" s="46">
        <f>'Offer Summary'!D10-'CLIN Summary'!K105</f>
        <v>0</v>
      </c>
    </row>
    <row r="8" spans="2:4" x14ac:dyDescent="0.35">
      <c r="B8" s="37" t="s">
        <v>62</v>
      </c>
      <c r="C8" s="47" t="str">
        <f>IF('Offer Summary'!D14='CLIN Summary'!K129,"OK","CHECK FOR ERROR")</f>
        <v>OK</v>
      </c>
      <c r="D8" s="46">
        <f>'Offer Summary'!D14-'CLIN Summary'!K129</f>
        <v>0</v>
      </c>
    </row>
    <row r="9" spans="2:4" x14ac:dyDescent="0.35">
      <c r="B9" s="38"/>
      <c r="C9" s="48"/>
      <c r="D9" s="36"/>
    </row>
    <row r="10" spans="2:4" x14ac:dyDescent="0.35">
      <c r="B10" s="34" t="s">
        <v>68</v>
      </c>
      <c r="C10" s="48"/>
      <c r="D10" s="36"/>
    </row>
    <row r="11" spans="2:4" x14ac:dyDescent="0.35">
      <c r="B11" s="37" t="s">
        <v>67</v>
      </c>
      <c r="C11" s="47" t="str">
        <f>IF(('Offer Summary'!D5+'Offer Summary'!D14)=(Material!N69+Labour!N68+Travel!J17+ODC!I17),"OK","CHECK FOR ERROR")</f>
        <v>CHECK FOR ERROR</v>
      </c>
      <c r="D11" s="36"/>
    </row>
    <row r="12" spans="2:4" x14ac:dyDescent="0.35">
      <c r="B12" s="38"/>
      <c r="C12" s="47"/>
      <c r="D12" s="36"/>
    </row>
    <row r="13" spans="2:4" x14ac:dyDescent="0.35">
      <c r="B13" s="34" t="s">
        <v>77</v>
      </c>
      <c r="C13" s="47"/>
      <c r="D13" s="36"/>
    </row>
    <row r="14" spans="2:4" x14ac:dyDescent="0.35">
      <c r="B14" s="37" t="s">
        <v>75</v>
      </c>
      <c r="C14" s="47" t="str">
        <f>IF(OR(COUNTIF('CLIN Summary'!K6:K105,"=0")&gt;0,COUNTBLANK('CLIN Summary'!K6:K105)&gt;0),"MISSING PRICING FOR 1 or more CLINS","OK")</f>
        <v>MISSING PRICING FOR 1 or more CLINS</v>
      </c>
      <c r="D14" s="36"/>
    </row>
    <row r="15" spans="2:4" x14ac:dyDescent="0.35">
      <c r="B15" s="37" t="s">
        <v>76</v>
      </c>
      <c r="C15" s="47" t="str">
        <f>IF(OR(COUNTIF('CLIN Summary'!K120:K124,"=0")&gt;0,COUNTBLANK('CLIN Summary'!K120:K124)&gt;0),"MISSING PRICING FOR 1 or more CLINS","OK")</f>
        <v>MISSING PRICING FOR 1 or more CLINS</v>
      </c>
      <c r="D15" s="36"/>
    </row>
    <row r="16" spans="2:4" x14ac:dyDescent="0.35">
      <c r="B16" s="38"/>
      <c r="C16" s="47"/>
      <c r="D16" s="36"/>
    </row>
    <row r="17" spans="2:4" x14ac:dyDescent="0.35">
      <c r="B17" s="34" t="s">
        <v>99</v>
      </c>
      <c r="C17" s="47"/>
      <c r="D17" s="36"/>
    </row>
    <row r="18" spans="2:4" x14ac:dyDescent="0.35">
      <c r="B18" s="44" t="s">
        <v>6</v>
      </c>
      <c r="C18" s="47" t="e">
        <f>IF(COUNTIF(#REF!,"#N/A")=0,"OK","MISSING DETAILS from 1 or more CLINS")</f>
        <v>#REF!</v>
      </c>
      <c r="D18" s="36"/>
    </row>
    <row r="19" spans="2:4" x14ac:dyDescent="0.35">
      <c r="B19" s="44" t="s">
        <v>78</v>
      </c>
      <c r="C19" s="47" t="e">
        <f>IF(COUNTIF(#REF!,"#N/A")=0,"OK","MISSING DETAILS from 1 or more CLINS")</f>
        <v>#REF!</v>
      </c>
      <c r="D19" s="36"/>
    </row>
    <row r="20" spans="2:4" x14ac:dyDescent="0.35">
      <c r="B20" s="37" t="s">
        <v>79</v>
      </c>
      <c r="C20" s="47" t="e">
        <f>IF(COUNTIF(#REF!,"#N/A")=0,"OK","MISSING DETAILS from 1 or more CLINS")</f>
        <v>#REF!</v>
      </c>
      <c r="D20" s="36"/>
    </row>
    <row r="21" spans="2:4" ht="15" thickBot="1" x14ac:dyDescent="0.4">
      <c r="B21" s="45" t="s">
        <v>80</v>
      </c>
      <c r="C21" s="172" t="e">
        <f>IF(COUNTIF(#REF!,"#N/A")=0,"OK","MISSING DETAILS from 1 or more CLINS")</f>
        <v>#REF!</v>
      </c>
      <c r="D21" s="40"/>
    </row>
  </sheetData>
  <conditionalFormatting sqref="C4">
    <cfRule type="containsText" dxfId="69" priority="9" operator="containsText" text="OK">
      <formula>NOT(ISERROR(SEARCH("OK",C4)))</formula>
    </cfRule>
    <cfRule type="containsText" dxfId="68" priority="10" operator="containsText" text="Missing Currency">
      <formula>NOT(ISERROR(SEARCH("Missing Currency",C4)))</formula>
    </cfRule>
  </conditionalFormatting>
  <conditionalFormatting sqref="C7:C8">
    <cfRule type="containsText" dxfId="67" priority="7" operator="containsText" text="check for error">
      <formula>NOT(ISERROR(SEARCH("check for error",C7)))</formula>
    </cfRule>
    <cfRule type="containsText" dxfId="66" priority="8" operator="containsText" text="OK">
      <formula>NOT(ISERROR(SEARCH("OK",C7)))</formula>
    </cfRule>
  </conditionalFormatting>
  <conditionalFormatting sqref="C11:C13">
    <cfRule type="containsText" dxfId="65" priority="5" operator="containsText" text="OK">
      <formula>NOT(ISERROR(SEARCH("OK",C11)))</formula>
    </cfRule>
    <cfRule type="containsText" dxfId="64" priority="6" operator="containsText" text="check for error">
      <formula>NOT(ISERROR(SEARCH("check for error",C11)))</formula>
    </cfRule>
  </conditionalFormatting>
  <conditionalFormatting sqref="C14:C20">
    <cfRule type="containsText" dxfId="63" priority="3" operator="containsText" text="OK">
      <formula>NOT(ISERROR(SEARCH("OK",C14)))</formula>
    </cfRule>
    <cfRule type="containsText" dxfId="62" priority="4" operator="containsText" text="Missing">
      <formula>NOT(ISERROR(SEARCH("Missing",C14)))</formula>
    </cfRule>
  </conditionalFormatting>
  <conditionalFormatting sqref="C21">
    <cfRule type="containsText" dxfId="61" priority="1" operator="containsText" text="OK">
      <formula>NOT(ISERROR(SEARCH("OK",C21)))</formula>
    </cfRule>
    <cfRule type="containsText" dxfId="60" priority="2" operator="containsText" text="Missing">
      <formula>NOT(ISERROR(SEARCH("Missing",C21)))</formula>
    </cfRule>
  </conditionalFormatting>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E14"/>
  <sheetViews>
    <sheetView topLeftCell="B1" zoomScaleNormal="100" workbookViewId="0">
      <selection activeCell="D14" sqref="D14"/>
    </sheetView>
  </sheetViews>
  <sheetFormatPr defaultColWidth="8.81640625" defaultRowHeight="14.5" x14ac:dyDescent="0.35"/>
  <cols>
    <col min="1" max="1" width="1.7265625" style="4" customWidth="1"/>
    <col min="2" max="2" width="10.7265625" style="4" customWidth="1"/>
    <col min="3" max="3" width="53.1796875" style="4" customWidth="1"/>
    <col min="4" max="4" width="19.81640625" style="4" customWidth="1"/>
    <col min="5" max="6" width="8.81640625" style="4"/>
    <col min="7" max="7" width="24.453125" style="4" customWidth="1"/>
    <col min="8" max="16384" width="8.81640625" style="4"/>
  </cols>
  <sheetData>
    <row r="2" spans="2:5" x14ac:dyDescent="0.35">
      <c r="D2" s="27" t="s">
        <v>148</v>
      </c>
      <c r="E2" s="27"/>
    </row>
    <row r="3" spans="2:5" ht="34" x14ac:dyDescent="0.4">
      <c r="B3" s="55" t="s">
        <v>50</v>
      </c>
      <c r="C3" s="55" t="s">
        <v>49</v>
      </c>
      <c r="D3" s="55" t="s">
        <v>63</v>
      </c>
    </row>
    <row r="4" spans="2:5" ht="17" x14ac:dyDescent="0.4">
      <c r="B4" s="70" t="s">
        <v>0</v>
      </c>
      <c r="C4" s="71"/>
      <c r="D4" s="60" t="s">
        <v>27</v>
      </c>
    </row>
    <row r="5" spans="2:5" ht="18.5" x14ac:dyDescent="0.45">
      <c r="B5" s="56" t="s">
        <v>149</v>
      </c>
      <c r="C5" s="57"/>
      <c r="D5" s="54">
        <f>D10+D14</f>
        <v>6378</v>
      </c>
    </row>
    <row r="6" spans="2:5" x14ac:dyDescent="0.35">
      <c r="B6" s="53" t="s">
        <v>19</v>
      </c>
      <c r="C6" s="53" t="s">
        <v>398</v>
      </c>
      <c r="D6" s="58">
        <f>'CLIN Summary'!K5</f>
        <v>4252</v>
      </c>
    </row>
    <row r="7" spans="2:5" x14ac:dyDescent="0.35">
      <c r="B7" s="5" t="s">
        <v>20</v>
      </c>
      <c r="C7" s="5" t="s">
        <v>278</v>
      </c>
      <c r="D7" s="59">
        <f>'CLIN Summary'!K43</f>
        <v>0</v>
      </c>
    </row>
    <row r="8" spans="2:5" x14ac:dyDescent="0.35">
      <c r="B8" s="5" t="s">
        <v>51</v>
      </c>
      <c r="C8" s="5" t="s">
        <v>289</v>
      </c>
      <c r="D8" s="59">
        <f>'CLIN Summary'!K55</f>
        <v>0</v>
      </c>
    </row>
    <row r="9" spans="2:5" x14ac:dyDescent="0.35">
      <c r="B9" s="5" t="s">
        <v>22</v>
      </c>
      <c r="C9" s="5" t="s">
        <v>316</v>
      </c>
      <c r="D9" s="59">
        <f>'CLIN Summary'!K85</f>
        <v>0</v>
      </c>
    </row>
    <row r="10" spans="2:5" x14ac:dyDescent="0.35">
      <c r="B10" s="25" t="s">
        <v>103</v>
      </c>
      <c r="C10" s="25"/>
      <c r="D10" s="26">
        <f>'CLIN Summary'!K105</f>
        <v>4252</v>
      </c>
    </row>
    <row r="11" spans="2:5" x14ac:dyDescent="0.35">
      <c r="B11" s="5" t="s">
        <v>487</v>
      </c>
      <c r="C11" s="5" t="s">
        <v>333</v>
      </c>
      <c r="D11" s="59">
        <f>'CLIN Summary'!K112</f>
        <v>2126</v>
      </c>
    </row>
    <row r="12" spans="2:5" x14ac:dyDescent="0.35">
      <c r="B12" s="5" t="s">
        <v>488</v>
      </c>
      <c r="C12" s="5" t="s">
        <v>332</v>
      </c>
      <c r="D12" s="59">
        <f>'CLIN Summary'!K120</f>
        <v>0</v>
      </c>
    </row>
    <row r="13" spans="2:5" x14ac:dyDescent="0.35">
      <c r="B13" s="5" t="s">
        <v>527</v>
      </c>
      <c r="C13" s="5" t="s">
        <v>490</v>
      </c>
      <c r="D13" s="59">
        <f>'CLIN Summary'!K125</f>
        <v>0</v>
      </c>
    </row>
    <row r="14" spans="2:5" x14ac:dyDescent="0.35">
      <c r="B14" s="25" t="s">
        <v>495</v>
      </c>
      <c r="C14" s="25"/>
      <c r="D14" s="26">
        <f>'CLIN Summary'!K129</f>
        <v>2126</v>
      </c>
    </row>
  </sheetData>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G669"/>
  <sheetViews>
    <sheetView zoomScale="70" zoomScaleNormal="70" workbookViewId="0">
      <selection activeCell="B1" sqref="B1"/>
    </sheetView>
  </sheetViews>
  <sheetFormatPr defaultColWidth="9.1796875" defaultRowHeight="14.5" x14ac:dyDescent="0.35"/>
  <cols>
    <col min="1" max="1" width="1.7265625" style="96" customWidth="1"/>
    <col min="2" max="2" width="12.453125" style="96" customWidth="1"/>
    <col min="3" max="3" width="50" style="96" customWidth="1"/>
    <col min="4" max="4" width="14.453125" style="96" bestFit="1" customWidth="1"/>
    <col min="5" max="5" width="21.36328125" style="96" customWidth="1"/>
    <col min="6" max="6" width="25.6328125" style="96" bestFit="1" customWidth="1"/>
    <col min="7" max="7" width="18.81640625" style="96" customWidth="1"/>
    <col min="8" max="8" width="14.6328125" style="96" bestFit="1" customWidth="1"/>
    <col min="9" max="9" width="8.453125" style="11" bestFit="1" customWidth="1"/>
    <col min="10" max="10" width="9.54296875" style="96" bestFit="1" customWidth="1"/>
    <col min="11" max="11" width="19.453125" style="96" bestFit="1" customWidth="1"/>
    <col min="12" max="12" width="12.26953125" style="96" customWidth="1"/>
    <col min="13" max="13" width="33.08984375" style="167" customWidth="1"/>
    <col min="14" max="59" width="9.1796875" style="167"/>
    <col min="60" max="16384" width="9.1796875" style="96"/>
  </cols>
  <sheetData>
    <row r="1" spans="1:59" ht="16" thickBot="1" x14ac:dyDescent="0.4">
      <c r="A1" s="98"/>
      <c r="B1" s="106"/>
      <c r="C1" s="107"/>
      <c r="D1" s="107"/>
      <c r="E1" s="107"/>
      <c r="F1" s="107"/>
      <c r="G1" s="107" t="s">
        <v>545</v>
      </c>
      <c r="H1" s="107"/>
      <c r="I1" s="108"/>
      <c r="J1" s="107"/>
      <c r="K1" s="107"/>
      <c r="L1" s="107"/>
      <c r="M1" s="164"/>
    </row>
    <row r="2" spans="1:59" ht="15.5" x14ac:dyDescent="0.35">
      <c r="A2" s="98"/>
      <c r="B2" s="63"/>
      <c r="C2" s="97"/>
      <c r="D2" s="97"/>
      <c r="E2" s="97"/>
      <c r="F2" s="97"/>
      <c r="G2" s="97" t="s">
        <v>17</v>
      </c>
      <c r="H2" s="97"/>
      <c r="I2" s="105"/>
      <c r="J2" s="97"/>
      <c r="K2" s="97"/>
      <c r="L2" s="97"/>
      <c r="M2" s="173"/>
    </row>
    <row r="3" spans="1:59" s="100" customFormat="1" ht="72.5" x14ac:dyDescent="0.35">
      <c r="A3" s="99"/>
      <c r="B3" s="116" t="s">
        <v>15</v>
      </c>
      <c r="C3" s="117" t="s">
        <v>93</v>
      </c>
      <c r="D3" s="117" t="s">
        <v>94</v>
      </c>
      <c r="E3" s="117" t="s">
        <v>403</v>
      </c>
      <c r="F3" s="117" t="s">
        <v>402</v>
      </c>
      <c r="G3" s="117" t="s">
        <v>96</v>
      </c>
      <c r="H3" s="117" t="s">
        <v>25</v>
      </c>
      <c r="I3" s="118" t="s">
        <v>1</v>
      </c>
      <c r="J3" s="117" t="s">
        <v>97</v>
      </c>
      <c r="K3" s="119" t="s">
        <v>530</v>
      </c>
      <c r="L3" s="119" t="s">
        <v>531</v>
      </c>
      <c r="M3" s="165" t="s">
        <v>540</v>
      </c>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row>
    <row r="4" spans="1:59" s="100" customFormat="1" x14ac:dyDescent="0.35">
      <c r="B4" s="120"/>
      <c r="C4" s="121"/>
      <c r="D4" s="121"/>
      <c r="E4" s="121"/>
      <c r="F4" s="121"/>
      <c r="G4" s="121"/>
      <c r="H4" s="121"/>
      <c r="I4" s="122"/>
      <c r="J4" s="123" t="s">
        <v>0</v>
      </c>
      <c r="K4" s="124" t="s">
        <v>27</v>
      </c>
      <c r="L4" s="111"/>
      <c r="M4" s="166"/>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row>
    <row r="5" spans="1:59" s="100" customFormat="1" ht="15" thickBot="1" x14ac:dyDescent="0.4">
      <c r="B5" s="125" t="s">
        <v>399</v>
      </c>
      <c r="C5" s="126"/>
      <c r="D5" s="126"/>
      <c r="E5" s="126"/>
      <c r="F5" s="126"/>
      <c r="G5" s="126"/>
      <c r="H5" s="126"/>
      <c r="I5" s="127"/>
      <c r="J5" s="114"/>
      <c r="K5" s="115">
        <f>SUM(K6:K42)</f>
        <v>4252</v>
      </c>
      <c r="L5" s="115">
        <f>SUM(L6:L42)</f>
        <v>0</v>
      </c>
      <c r="M5" s="166"/>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row>
    <row r="6" spans="1:59" ht="37.5" x14ac:dyDescent="0.35">
      <c r="B6" s="128" t="s">
        <v>171</v>
      </c>
      <c r="C6" s="110" t="s">
        <v>443</v>
      </c>
      <c r="D6" s="129" t="s">
        <v>341</v>
      </c>
      <c r="E6" s="129" t="s">
        <v>444</v>
      </c>
      <c r="F6" s="130" t="s">
        <v>444</v>
      </c>
      <c r="G6" s="129" t="s">
        <v>380</v>
      </c>
      <c r="H6" s="131" t="s">
        <v>383</v>
      </c>
      <c r="I6" s="132">
        <v>1</v>
      </c>
      <c r="J6" s="103"/>
      <c r="K6" s="103"/>
      <c r="L6" s="103"/>
      <c r="M6" s="159"/>
    </row>
    <row r="7" spans="1:59" x14ac:dyDescent="0.35">
      <c r="B7" s="128" t="s">
        <v>172</v>
      </c>
      <c r="C7" s="110" t="s">
        <v>255</v>
      </c>
      <c r="D7" s="133" t="s">
        <v>509</v>
      </c>
      <c r="E7" s="134" t="s">
        <v>445</v>
      </c>
      <c r="F7" s="103"/>
      <c r="G7" s="129" t="s">
        <v>255</v>
      </c>
      <c r="H7" s="131" t="s">
        <v>508</v>
      </c>
      <c r="I7" s="132">
        <v>1</v>
      </c>
      <c r="J7" s="103"/>
      <c r="K7" s="103"/>
      <c r="L7" s="103"/>
      <c r="M7" s="158"/>
    </row>
    <row r="8" spans="1:59" ht="37.5" x14ac:dyDescent="0.35">
      <c r="B8" s="128" t="s">
        <v>173</v>
      </c>
      <c r="C8" s="110" t="s">
        <v>256</v>
      </c>
      <c r="D8" s="129" t="s">
        <v>342</v>
      </c>
      <c r="E8" s="134" t="s">
        <v>446</v>
      </c>
      <c r="F8" s="103"/>
      <c r="G8" s="129" t="s">
        <v>380</v>
      </c>
      <c r="H8" s="131" t="s">
        <v>383</v>
      </c>
      <c r="I8" s="132">
        <v>1</v>
      </c>
      <c r="J8" s="103"/>
      <c r="K8" s="103"/>
      <c r="L8" s="103"/>
      <c r="M8" s="158"/>
    </row>
    <row r="9" spans="1:59" ht="37.5" x14ac:dyDescent="0.35">
      <c r="B9" s="128" t="s">
        <v>174</v>
      </c>
      <c r="C9" s="110" t="s">
        <v>447</v>
      </c>
      <c r="D9" s="129" t="s">
        <v>343</v>
      </c>
      <c r="E9" s="134" t="s">
        <v>448</v>
      </c>
      <c r="F9" s="103"/>
      <c r="G9" s="129" t="s">
        <v>380</v>
      </c>
      <c r="H9" s="131" t="s">
        <v>508</v>
      </c>
      <c r="I9" s="132">
        <v>1</v>
      </c>
      <c r="J9" s="103"/>
      <c r="K9" s="103"/>
      <c r="L9" s="103"/>
      <c r="M9" s="158"/>
    </row>
    <row r="10" spans="1:59" ht="37.5" x14ac:dyDescent="0.35">
      <c r="B10" s="128" t="s">
        <v>175</v>
      </c>
      <c r="C10" s="110" t="s">
        <v>257</v>
      </c>
      <c r="D10" s="129" t="s">
        <v>344</v>
      </c>
      <c r="E10" s="134" t="s">
        <v>405</v>
      </c>
      <c r="F10" s="103"/>
      <c r="G10" s="129" t="s">
        <v>380</v>
      </c>
      <c r="H10" s="131" t="s">
        <v>508</v>
      </c>
      <c r="I10" s="132">
        <v>1</v>
      </c>
      <c r="J10" s="103"/>
      <c r="K10" s="103"/>
      <c r="L10" s="103"/>
      <c r="M10" s="158"/>
    </row>
    <row r="11" spans="1:59" x14ac:dyDescent="0.35">
      <c r="B11" s="128" t="s">
        <v>176</v>
      </c>
      <c r="C11" s="110" t="s">
        <v>449</v>
      </c>
      <c r="D11" s="129" t="s">
        <v>345</v>
      </c>
      <c r="E11" s="134" t="s">
        <v>406</v>
      </c>
      <c r="F11" s="103"/>
      <c r="G11" s="129" t="s">
        <v>255</v>
      </c>
      <c r="H11" s="131" t="s">
        <v>383</v>
      </c>
      <c r="I11" s="132">
        <v>1</v>
      </c>
      <c r="J11" s="103"/>
      <c r="K11" s="103"/>
      <c r="L11" s="103"/>
      <c r="M11" s="158"/>
    </row>
    <row r="12" spans="1:59" x14ac:dyDescent="0.35">
      <c r="B12" s="128" t="s">
        <v>177</v>
      </c>
      <c r="C12" s="110" t="s">
        <v>450</v>
      </c>
      <c r="D12" s="129" t="s">
        <v>451</v>
      </c>
      <c r="E12" s="134" t="s">
        <v>406</v>
      </c>
      <c r="F12" s="103"/>
      <c r="G12" s="129" t="s">
        <v>255</v>
      </c>
      <c r="H12" s="131" t="s">
        <v>383</v>
      </c>
      <c r="I12" s="132">
        <v>1</v>
      </c>
      <c r="J12" s="103"/>
      <c r="K12" s="103"/>
      <c r="L12" s="103"/>
      <c r="M12" s="158"/>
    </row>
    <row r="13" spans="1:59" x14ac:dyDescent="0.35">
      <c r="B13" s="128" t="s">
        <v>178</v>
      </c>
      <c r="C13" s="110" t="s">
        <v>258</v>
      </c>
      <c r="D13" s="129" t="s">
        <v>345</v>
      </c>
      <c r="E13" s="134" t="s">
        <v>406</v>
      </c>
      <c r="F13" s="103"/>
      <c r="G13" s="129" t="s">
        <v>255</v>
      </c>
      <c r="H13" s="131" t="s">
        <v>383</v>
      </c>
      <c r="I13" s="132">
        <v>1</v>
      </c>
      <c r="J13" s="103"/>
      <c r="K13" s="103"/>
      <c r="L13" s="103"/>
      <c r="M13" s="158"/>
    </row>
    <row r="14" spans="1:59" x14ac:dyDescent="0.35">
      <c r="B14" s="128" t="s">
        <v>179</v>
      </c>
      <c r="C14" s="110" t="s">
        <v>452</v>
      </c>
      <c r="D14" s="129" t="s">
        <v>346</v>
      </c>
      <c r="E14" s="134" t="s">
        <v>406</v>
      </c>
      <c r="F14" s="103"/>
      <c r="G14" s="129" t="s">
        <v>255</v>
      </c>
      <c r="H14" s="131" t="s">
        <v>383</v>
      </c>
      <c r="I14" s="132">
        <v>1</v>
      </c>
      <c r="J14" s="103"/>
      <c r="K14" s="103"/>
      <c r="L14" s="103"/>
      <c r="M14" s="158"/>
    </row>
    <row r="15" spans="1:59" x14ac:dyDescent="0.35">
      <c r="B15" s="128" t="s">
        <v>180</v>
      </c>
      <c r="C15" s="110" t="s">
        <v>259</v>
      </c>
      <c r="D15" s="131">
        <v>3.8</v>
      </c>
      <c r="E15" s="134" t="s">
        <v>406</v>
      </c>
      <c r="F15" s="103"/>
      <c r="G15" s="131" t="s">
        <v>255</v>
      </c>
      <c r="H15" s="131" t="s">
        <v>383</v>
      </c>
      <c r="I15" s="132">
        <v>1</v>
      </c>
      <c r="J15" s="103"/>
      <c r="K15" s="103"/>
      <c r="L15" s="103"/>
      <c r="M15" s="158"/>
    </row>
    <row r="16" spans="1:59" x14ac:dyDescent="0.35">
      <c r="B16" s="128" t="s">
        <v>181</v>
      </c>
      <c r="C16" s="110" t="s">
        <v>260</v>
      </c>
      <c r="D16" s="131" t="s">
        <v>347</v>
      </c>
      <c r="E16" s="134" t="s">
        <v>406</v>
      </c>
      <c r="F16" s="103"/>
      <c r="G16" s="131" t="s">
        <v>255</v>
      </c>
      <c r="H16" s="131" t="s">
        <v>383</v>
      </c>
      <c r="I16" s="132">
        <v>1</v>
      </c>
      <c r="J16" s="103"/>
      <c r="K16" s="103"/>
      <c r="L16" s="103"/>
      <c r="M16" s="158"/>
    </row>
    <row r="17" spans="2:13" x14ac:dyDescent="0.35">
      <c r="B17" s="128" t="s">
        <v>182</v>
      </c>
      <c r="C17" s="110" t="s">
        <v>261</v>
      </c>
      <c r="D17" s="131" t="s">
        <v>453</v>
      </c>
      <c r="E17" s="134" t="s">
        <v>406</v>
      </c>
      <c r="F17" s="103"/>
      <c r="G17" s="131" t="s">
        <v>255</v>
      </c>
      <c r="H17" s="131" t="s">
        <v>383</v>
      </c>
      <c r="I17" s="132">
        <v>1</v>
      </c>
      <c r="J17" s="103"/>
      <c r="K17" s="103"/>
      <c r="L17" s="103"/>
      <c r="M17" s="158"/>
    </row>
    <row r="18" spans="2:13" x14ac:dyDescent="0.35">
      <c r="B18" s="128" t="s">
        <v>183</v>
      </c>
      <c r="C18" s="110" t="s">
        <v>262</v>
      </c>
      <c r="D18" s="131" t="s">
        <v>348</v>
      </c>
      <c r="E18" s="134" t="s">
        <v>407</v>
      </c>
      <c r="F18" s="103"/>
      <c r="G18" s="131" t="s">
        <v>255</v>
      </c>
      <c r="H18" s="131" t="s">
        <v>508</v>
      </c>
      <c r="I18" s="132">
        <v>1</v>
      </c>
      <c r="J18" s="103"/>
      <c r="K18" s="103"/>
      <c r="L18" s="103"/>
      <c r="M18" s="158"/>
    </row>
    <row r="19" spans="2:13" x14ac:dyDescent="0.35">
      <c r="B19" s="128" t="s">
        <v>184</v>
      </c>
      <c r="C19" s="110" t="s">
        <v>454</v>
      </c>
      <c r="D19" s="131" t="s">
        <v>349</v>
      </c>
      <c r="E19" s="134" t="s">
        <v>406</v>
      </c>
      <c r="F19" s="103"/>
      <c r="G19" s="131" t="s">
        <v>255</v>
      </c>
      <c r="H19" s="131" t="s">
        <v>508</v>
      </c>
      <c r="I19" s="132">
        <v>1</v>
      </c>
      <c r="J19" s="103"/>
      <c r="K19" s="103"/>
      <c r="L19" s="103"/>
      <c r="M19" s="158"/>
    </row>
    <row r="20" spans="2:13" x14ac:dyDescent="0.35">
      <c r="B20" s="128" t="s">
        <v>185</v>
      </c>
      <c r="C20" s="110" t="s">
        <v>263</v>
      </c>
      <c r="D20" s="131" t="s">
        <v>350</v>
      </c>
      <c r="E20" s="134" t="s">
        <v>406</v>
      </c>
      <c r="F20" s="103"/>
      <c r="G20" s="131" t="s">
        <v>255</v>
      </c>
      <c r="H20" s="131" t="s">
        <v>383</v>
      </c>
      <c r="I20" s="132">
        <v>1</v>
      </c>
      <c r="J20" s="103"/>
      <c r="K20" s="103"/>
      <c r="L20" s="103"/>
      <c r="M20" s="158"/>
    </row>
    <row r="21" spans="2:13" x14ac:dyDescent="0.35">
      <c r="B21" s="128" t="s">
        <v>186</v>
      </c>
      <c r="C21" s="110" t="s">
        <v>264</v>
      </c>
      <c r="D21" s="131" t="s">
        <v>351</v>
      </c>
      <c r="E21" s="134" t="s">
        <v>406</v>
      </c>
      <c r="F21" s="103"/>
      <c r="G21" s="131" t="s">
        <v>255</v>
      </c>
      <c r="H21" s="131" t="s">
        <v>508</v>
      </c>
      <c r="I21" s="132">
        <v>1</v>
      </c>
      <c r="J21" s="103"/>
      <c r="K21" s="103"/>
      <c r="L21" s="103"/>
      <c r="M21" s="158"/>
    </row>
    <row r="22" spans="2:13" x14ac:dyDescent="0.35">
      <c r="B22" s="128" t="s">
        <v>187</v>
      </c>
      <c r="C22" s="110" t="s">
        <v>265</v>
      </c>
      <c r="D22" s="131" t="s">
        <v>352</v>
      </c>
      <c r="E22" s="134" t="s">
        <v>406</v>
      </c>
      <c r="F22" s="103"/>
      <c r="G22" s="131" t="s">
        <v>255</v>
      </c>
      <c r="H22" s="131" t="s">
        <v>508</v>
      </c>
      <c r="I22" s="132">
        <v>1</v>
      </c>
      <c r="J22" s="103"/>
      <c r="K22" s="103"/>
      <c r="L22" s="103"/>
      <c r="M22" s="158"/>
    </row>
    <row r="23" spans="2:13" x14ac:dyDescent="0.35">
      <c r="B23" s="128" t="s">
        <v>188</v>
      </c>
      <c r="C23" s="110" t="s">
        <v>266</v>
      </c>
      <c r="D23" s="131" t="s">
        <v>353</v>
      </c>
      <c r="E23" s="134" t="s">
        <v>408</v>
      </c>
      <c r="F23" s="103"/>
      <c r="G23" s="131" t="s">
        <v>255</v>
      </c>
      <c r="H23" s="131" t="s">
        <v>508</v>
      </c>
      <c r="I23" s="132">
        <v>1</v>
      </c>
      <c r="J23" s="103"/>
      <c r="K23" s="103"/>
      <c r="L23" s="103"/>
      <c r="M23" s="158"/>
    </row>
    <row r="24" spans="2:13" x14ac:dyDescent="0.35">
      <c r="B24" s="128" t="s">
        <v>189</v>
      </c>
      <c r="C24" s="110" t="s">
        <v>267</v>
      </c>
      <c r="D24" s="131" t="s">
        <v>354</v>
      </c>
      <c r="E24" s="134" t="s">
        <v>406</v>
      </c>
      <c r="F24" s="103"/>
      <c r="G24" s="131" t="s">
        <v>255</v>
      </c>
      <c r="H24" s="131" t="s">
        <v>508</v>
      </c>
      <c r="I24" s="132">
        <v>1</v>
      </c>
      <c r="J24" s="103"/>
      <c r="K24" s="103"/>
      <c r="L24" s="103"/>
      <c r="M24" s="158"/>
    </row>
    <row r="25" spans="2:13" x14ac:dyDescent="0.35">
      <c r="B25" s="128" t="s">
        <v>190</v>
      </c>
      <c r="C25" s="110" t="s">
        <v>268</v>
      </c>
      <c r="D25" s="131" t="s">
        <v>341</v>
      </c>
      <c r="E25" s="134" t="s">
        <v>409</v>
      </c>
      <c r="F25" s="103"/>
      <c r="G25" s="131" t="s">
        <v>255</v>
      </c>
      <c r="H25" s="131" t="s">
        <v>383</v>
      </c>
      <c r="I25" s="132">
        <v>1</v>
      </c>
      <c r="J25" s="103"/>
      <c r="K25" s="103"/>
      <c r="L25" s="103"/>
      <c r="M25" s="158"/>
    </row>
    <row r="26" spans="2:13" x14ac:dyDescent="0.35">
      <c r="B26" s="128" t="s">
        <v>191</v>
      </c>
      <c r="C26" s="110" t="s">
        <v>269</v>
      </c>
      <c r="D26" s="131" t="s">
        <v>343</v>
      </c>
      <c r="E26" s="134" t="s">
        <v>404</v>
      </c>
      <c r="F26" s="103"/>
      <c r="G26" s="131" t="s">
        <v>255</v>
      </c>
      <c r="H26" s="131" t="s">
        <v>508</v>
      </c>
      <c r="I26" s="132">
        <v>1</v>
      </c>
      <c r="J26" s="103"/>
      <c r="K26" s="103"/>
      <c r="L26" s="103"/>
      <c r="M26" s="158"/>
    </row>
    <row r="27" spans="2:13" ht="37.5" x14ac:dyDescent="0.35">
      <c r="B27" s="128" t="s">
        <v>192</v>
      </c>
      <c r="C27" s="110" t="s">
        <v>270</v>
      </c>
      <c r="D27" s="131" t="s">
        <v>355</v>
      </c>
      <c r="E27" s="134" t="s">
        <v>410</v>
      </c>
      <c r="F27" s="103"/>
      <c r="G27" s="131" t="s">
        <v>380</v>
      </c>
      <c r="H27" s="131" t="s">
        <v>383</v>
      </c>
      <c r="I27" s="132">
        <v>1</v>
      </c>
      <c r="J27" s="103"/>
      <c r="K27" s="103"/>
      <c r="L27" s="103"/>
      <c r="M27" s="158"/>
    </row>
    <row r="28" spans="2:13" x14ac:dyDescent="0.35">
      <c r="B28" s="128" t="s">
        <v>193</v>
      </c>
      <c r="C28" s="110" t="s">
        <v>271</v>
      </c>
      <c r="D28" s="131" t="s">
        <v>510</v>
      </c>
      <c r="E28" s="134" t="s">
        <v>455</v>
      </c>
      <c r="F28" s="103"/>
      <c r="G28" s="131" t="s">
        <v>255</v>
      </c>
      <c r="H28" s="131" t="s">
        <v>383</v>
      </c>
      <c r="I28" s="132">
        <v>1</v>
      </c>
      <c r="J28" s="103"/>
      <c r="K28" s="103"/>
      <c r="L28" s="103"/>
      <c r="M28" s="158"/>
    </row>
    <row r="29" spans="2:13" x14ac:dyDescent="0.35">
      <c r="B29" s="128" t="s">
        <v>194</v>
      </c>
      <c r="C29" s="110" t="s">
        <v>272</v>
      </c>
      <c r="D29" s="131" t="s">
        <v>510</v>
      </c>
      <c r="E29" s="134" t="s">
        <v>405</v>
      </c>
      <c r="F29" s="103"/>
      <c r="G29" s="131" t="s">
        <v>255</v>
      </c>
      <c r="H29" s="131" t="s">
        <v>508</v>
      </c>
      <c r="I29" s="132">
        <v>1</v>
      </c>
      <c r="J29" s="103"/>
      <c r="K29" s="103"/>
      <c r="L29" s="103"/>
      <c r="M29" s="158"/>
    </row>
    <row r="30" spans="2:13" ht="72.5" x14ac:dyDescent="0.35">
      <c r="B30" s="128" t="s">
        <v>195</v>
      </c>
      <c r="C30" s="135" t="s">
        <v>497</v>
      </c>
      <c r="D30" s="131" t="s">
        <v>510</v>
      </c>
      <c r="E30" s="136" t="s">
        <v>503</v>
      </c>
      <c r="F30" s="103"/>
      <c r="G30" s="131" t="s">
        <v>255</v>
      </c>
      <c r="H30" s="131" t="s">
        <v>508</v>
      </c>
      <c r="I30" s="132">
        <v>1</v>
      </c>
      <c r="J30" s="103"/>
      <c r="K30" s="103"/>
      <c r="L30" s="103"/>
      <c r="M30" s="158"/>
    </row>
    <row r="31" spans="2:13" x14ac:dyDescent="0.35">
      <c r="B31" s="128" t="s">
        <v>196</v>
      </c>
      <c r="C31" s="110" t="s">
        <v>273</v>
      </c>
      <c r="D31" s="131" t="s">
        <v>510</v>
      </c>
      <c r="E31" s="134" t="s">
        <v>405</v>
      </c>
      <c r="F31" s="103"/>
      <c r="G31" s="131" t="s">
        <v>255</v>
      </c>
      <c r="H31" s="131" t="s">
        <v>508</v>
      </c>
      <c r="I31" s="132">
        <v>1</v>
      </c>
      <c r="J31" s="103"/>
      <c r="K31" s="103"/>
      <c r="L31" s="103"/>
      <c r="M31" s="158"/>
    </row>
    <row r="32" spans="2:13" x14ac:dyDescent="0.35">
      <c r="B32" s="128" t="s">
        <v>197</v>
      </c>
      <c r="C32" s="110" t="s">
        <v>274</v>
      </c>
      <c r="D32" s="131" t="s">
        <v>510</v>
      </c>
      <c r="E32" s="134" t="s">
        <v>411</v>
      </c>
      <c r="F32" s="103"/>
      <c r="G32" s="131" t="s">
        <v>255</v>
      </c>
      <c r="H32" s="131" t="s">
        <v>508</v>
      </c>
      <c r="I32" s="132">
        <v>1</v>
      </c>
      <c r="J32" s="103"/>
      <c r="K32" s="103"/>
      <c r="L32" s="103"/>
      <c r="M32" s="158"/>
    </row>
    <row r="33" spans="2:59" x14ac:dyDescent="0.35">
      <c r="B33" s="128" t="s">
        <v>198</v>
      </c>
      <c r="C33" s="110" t="s">
        <v>275</v>
      </c>
      <c r="D33" s="131" t="s">
        <v>510</v>
      </c>
      <c r="E33" s="134" t="s">
        <v>456</v>
      </c>
      <c r="F33" s="103"/>
      <c r="G33" s="131" t="s">
        <v>255</v>
      </c>
      <c r="H33" s="131" t="s">
        <v>508</v>
      </c>
      <c r="I33" s="132">
        <v>1</v>
      </c>
      <c r="J33" s="103"/>
      <c r="K33" s="103"/>
      <c r="L33" s="103"/>
      <c r="M33" s="158"/>
    </row>
    <row r="34" spans="2:59" x14ac:dyDescent="0.35">
      <c r="B34" s="128" t="s">
        <v>457</v>
      </c>
      <c r="C34" s="110" t="s">
        <v>276</v>
      </c>
      <c r="D34" s="131" t="s">
        <v>510</v>
      </c>
      <c r="E34" s="134" t="s">
        <v>405</v>
      </c>
      <c r="F34" s="103"/>
      <c r="G34" s="131" t="s">
        <v>255</v>
      </c>
      <c r="H34" s="131" t="s">
        <v>508</v>
      </c>
      <c r="I34" s="132">
        <v>1</v>
      </c>
      <c r="J34" s="103"/>
      <c r="K34" s="103"/>
      <c r="L34" s="103"/>
      <c r="M34" s="158"/>
    </row>
    <row r="35" spans="2:59" x14ac:dyDescent="0.35">
      <c r="B35" s="128" t="s">
        <v>498</v>
      </c>
      <c r="C35" s="137" t="s">
        <v>496</v>
      </c>
      <c r="D35" s="131" t="s">
        <v>500</v>
      </c>
      <c r="E35" s="138" t="s">
        <v>504</v>
      </c>
      <c r="F35" s="103"/>
      <c r="G35" s="131" t="s">
        <v>255</v>
      </c>
      <c r="H35" s="131" t="s">
        <v>508</v>
      </c>
      <c r="I35" s="132">
        <v>1</v>
      </c>
      <c r="J35" s="103"/>
      <c r="K35" s="103"/>
      <c r="L35" s="103"/>
      <c r="M35" s="158"/>
    </row>
    <row r="36" spans="2:59" x14ac:dyDescent="0.35">
      <c r="B36" s="128" t="s">
        <v>499</v>
      </c>
      <c r="C36" s="110" t="s">
        <v>277</v>
      </c>
      <c r="D36" s="131" t="s">
        <v>510</v>
      </c>
      <c r="E36" s="134" t="s">
        <v>405</v>
      </c>
      <c r="F36" s="103"/>
      <c r="G36" s="131" t="s">
        <v>255</v>
      </c>
      <c r="H36" s="131" t="s">
        <v>508</v>
      </c>
      <c r="I36" s="132">
        <v>1</v>
      </c>
      <c r="J36" s="103"/>
      <c r="K36" s="103"/>
      <c r="L36" s="103"/>
      <c r="M36" s="158"/>
    </row>
    <row r="37" spans="2:59" ht="72.5" x14ac:dyDescent="0.35">
      <c r="B37" s="128" t="s">
        <v>512</v>
      </c>
      <c r="C37" s="110" t="s">
        <v>479</v>
      </c>
      <c r="D37" s="131" t="s">
        <v>509</v>
      </c>
      <c r="E37" s="139" t="s">
        <v>532</v>
      </c>
      <c r="F37" s="134" t="s">
        <v>441</v>
      </c>
      <c r="G37" s="134" t="s">
        <v>382</v>
      </c>
      <c r="H37" s="131" t="s">
        <v>383</v>
      </c>
      <c r="I37" s="112" t="s">
        <v>441</v>
      </c>
      <c r="J37" s="112" t="s">
        <v>441</v>
      </c>
      <c r="K37" s="112" t="s">
        <v>441</v>
      </c>
      <c r="L37" s="112" t="s">
        <v>441</v>
      </c>
      <c r="M37" s="158"/>
    </row>
    <row r="38" spans="2:59" x14ac:dyDescent="0.35">
      <c r="B38" s="128" t="s">
        <v>514</v>
      </c>
      <c r="C38" s="110" t="s">
        <v>481</v>
      </c>
      <c r="D38" s="131" t="s">
        <v>509</v>
      </c>
      <c r="E38" s="134" t="s">
        <v>441</v>
      </c>
      <c r="F38" s="134" t="s">
        <v>441</v>
      </c>
      <c r="G38" s="134" t="s">
        <v>382</v>
      </c>
      <c r="H38" s="131" t="s">
        <v>383</v>
      </c>
      <c r="I38" s="104">
        <v>1</v>
      </c>
      <c r="J38" s="113">
        <v>2126</v>
      </c>
      <c r="K38" s="113">
        <f t="shared" ref="K38:K42" si="0">J38*I38</f>
        <v>2126</v>
      </c>
      <c r="L38" s="109"/>
      <c r="M38" s="158"/>
    </row>
    <row r="39" spans="2:59" x14ac:dyDescent="0.35">
      <c r="B39" s="128" t="s">
        <v>515</v>
      </c>
      <c r="C39" s="110" t="s">
        <v>483</v>
      </c>
      <c r="D39" s="131" t="s">
        <v>509</v>
      </c>
      <c r="E39" s="134" t="s">
        <v>441</v>
      </c>
      <c r="F39" s="134" t="s">
        <v>441</v>
      </c>
      <c r="G39" s="134" t="s">
        <v>382</v>
      </c>
      <c r="H39" s="131" t="s">
        <v>383</v>
      </c>
      <c r="I39" s="104"/>
      <c r="J39" s="113">
        <v>2727</v>
      </c>
      <c r="K39" s="113">
        <f t="shared" si="0"/>
        <v>0</v>
      </c>
      <c r="L39" s="109"/>
      <c r="M39" s="158"/>
    </row>
    <row r="40" spans="2:59" ht="72.5" x14ac:dyDescent="0.35">
      <c r="B40" s="128" t="s">
        <v>513</v>
      </c>
      <c r="C40" s="110" t="s">
        <v>486</v>
      </c>
      <c r="D40" s="131" t="s">
        <v>509</v>
      </c>
      <c r="E40" s="139" t="s">
        <v>532</v>
      </c>
      <c r="F40" s="134" t="s">
        <v>441</v>
      </c>
      <c r="G40" s="134" t="s">
        <v>382</v>
      </c>
      <c r="H40" s="131" t="s">
        <v>383</v>
      </c>
      <c r="I40" s="112" t="s">
        <v>441</v>
      </c>
      <c r="J40" s="112" t="s">
        <v>441</v>
      </c>
      <c r="K40" s="112" t="s">
        <v>441</v>
      </c>
      <c r="L40" s="112" t="s">
        <v>441</v>
      </c>
      <c r="M40" s="158"/>
    </row>
    <row r="41" spans="2:59" x14ac:dyDescent="0.35">
      <c r="B41" s="128" t="s">
        <v>516</v>
      </c>
      <c r="C41" s="140" t="s">
        <v>481</v>
      </c>
      <c r="D41" s="131" t="s">
        <v>509</v>
      </c>
      <c r="E41" s="141" t="s">
        <v>441</v>
      </c>
      <c r="F41" s="134" t="s">
        <v>441</v>
      </c>
      <c r="G41" s="134" t="s">
        <v>382</v>
      </c>
      <c r="H41" s="131" t="s">
        <v>383</v>
      </c>
      <c r="I41" s="104">
        <v>1</v>
      </c>
      <c r="J41" s="113">
        <v>2126</v>
      </c>
      <c r="K41" s="113">
        <f t="shared" si="0"/>
        <v>2126</v>
      </c>
      <c r="L41" s="109"/>
      <c r="M41" s="158"/>
    </row>
    <row r="42" spans="2:59" x14ac:dyDescent="0.35">
      <c r="B42" s="128" t="s">
        <v>517</v>
      </c>
      <c r="C42" s="140" t="s">
        <v>483</v>
      </c>
      <c r="D42" s="131" t="s">
        <v>509</v>
      </c>
      <c r="E42" s="141" t="s">
        <v>441</v>
      </c>
      <c r="F42" s="134" t="s">
        <v>441</v>
      </c>
      <c r="G42" s="134" t="s">
        <v>382</v>
      </c>
      <c r="H42" s="131" t="s">
        <v>383</v>
      </c>
      <c r="I42" s="104"/>
      <c r="J42" s="113">
        <v>2727</v>
      </c>
      <c r="K42" s="113">
        <f t="shared" si="0"/>
        <v>0</v>
      </c>
      <c r="L42" s="109"/>
      <c r="M42" s="158"/>
    </row>
    <row r="43" spans="2:59" s="100" customFormat="1" x14ac:dyDescent="0.35">
      <c r="B43" s="125" t="s">
        <v>401</v>
      </c>
      <c r="C43" s="126"/>
      <c r="D43" s="126"/>
      <c r="E43" s="126"/>
      <c r="F43" s="126"/>
      <c r="G43" s="126"/>
      <c r="H43" s="126"/>
      <c r="I43" s="127"/>
      <c r="J43" s="114"/>
      <c r="K43" s="115">
        <f>SUM(K44:K54)</f>
        <v>0</v>
      </c>
      <c r="L43" s="115">
        <f>SUM(L44:L54)</f>
        <v>0</v>
      </c>
      <c r="M43" s="166"/>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row>
    <row r="44" spans="2:59" x14ac:dyDescent="0.35">
      <c r="B44" s="128" t="s">
        <v>199</v>
      </c>
      <c r="C44" s="110" t="s">
        <v>279</v>
      </c>
      <c r="D44" s="129" t="s">
        <v>356</v>
      </c>
      <c r="E44" s="134" t="s">
        <v>455</v>
      </c>
      <c r="F44" s="103"/>
      <c r="G44" s="131" t="s">
        <v>255</v>
      </c>
      <c r="H44" s="131" t="s">
        <v>383</v>
      </c>
      <c r="I44" s="132">
        <v>1</v>
      </c>
      <c r="J44" s="103"/>
      <c r="K44" s="103"/>
      <c r="L44" s="103"/>
      <c r="M44" s="158"/>
    </row>
    <row r="45" spans="2:59" x14ac:dyDescent="0.35">
      <c r="B45" s="128" t="s">
        <v>200</v>
      </c>
      <c r="C45" s="110" t="s">
        <v>280</v>
      </c>
      <c r="D45" s="129" t="s">
        <v>357</v>
      </c>
      <c r="E45" s="134" t="s">
        <v>412</v>
      </c>
      <c r="F45" s="103"/>
      <c r="G45" s="131" t="s">
        <v>255</v>
      </c>
      <c r="H45" s="131" t="s">
        <v>383</v>
      </c>
      <c r="I45" s="132">
        <v>1</v>
      </c>
      <c r="J45" s="103"/>
      <c r="K45" s="103"/>
      <c r="L45" s="103"/>
      <c r="M45" s="158"/>
    </row>
    <row r="46" spans="2:59" x14ac:dyDescent="0.35">
      <c r="B46" s="128" t="s">
        <v>201</v>
      </c>
      <c r="C46" s="110" t="s">
        <v>281</v>
      </c>
      <c r="D46" s="129" t="s">
        <v>358</v>
      </c>
      <c r="E46" s="134" t="s">
        <v>458</v>
      </c>
      <c r="F46" s="129" t="s">
        <v>458</v>
      </c>
      <c r="G46" s="131" t="s">
        <v>381</v>
      </c>
      <c r="H46" s="131" t="s">
        <v>383</v>
      </c>
      <c r="I46" s="132">
        <v>1</v>
      </c>
      <c r="J46" s="103"/>
      <c r="K46" s="103"/>
      <c r="L46" s="103"/>
      <c r="M46" s="158"/>
    </row>
    <row r="47" spans="2:59" x14ac:dyDescent="0.35">
      <c r="B47" s="128" t="s">
        <v>202</v>
      </c>
      <c r="C47" s="110" t="s">
        <v>282</v>
      </c>
      <c r="D47" s="129" t="s">
        <v>359</v>
      </c>
      <c r="E47" s="134" t="s">
        <v>413</v>
      </c>
      <c r="F47" s="103"/>
      <c r="G47" s="131" t="s">
        <v>255</v>
      </c>
      <c r="H47" s="131" t="s">
        <v>508</v>
      </c>
      <c r="I47" s="132">
        <v>1</v>
      </c>
      <c r="J47" s="103"/>
      <c r="K47" s="103"/>
      <c r="L47" s="103"/>
      <c r="M47" s="158"/>
    </row>
    <row r="48" spans="2:59" x14ac:dyDescent="0.35">
      <c r="B48" s="128" t="s">
        <v>203</v>
      </c>
      <c r="C48" s="110" t="s">
        <v>283</v>
      </c>
      <c r="D48" s="129" t="s">
        <v>360</v>
      </c>
      <c r="E48" s="134" t="s">
        <v>414</v>
      </c>
      <c r="F48" s="103"/>
      <c r="G48" s="131" t="s">
        <v>381</v>
      </c>
      <c r="H48" s="131" t="s">
        <v>508</v>
      </c>
      <c r="I48" s="132">
        <v>1</v>
      </c>
      <c r="J48" s="103"/>
      <c r="K48" s="103"/>
      <c r="L48" s="103"/>
      <c r="M48" s="158"/>
    </row>
    <row r="49" spans="2:59" x14ac:dyDescent="0.35">
      <c r="B49" s="128" t="s">
        <v>204</v>
      </c>
      <c r="C49" s="110" t="s">
        <v>284</v>
      </c>
      <c r="D49" s="129" t="s">
        <v>360</v>
      </c>
      <c r="E49" s="134" t="s">
        <v>459</v>
      </c>
      <c r="F49" s="129" t="s">
        <v>459</v>
      </c>
      <c r="G49" s="131" t="s">
        <v>381</v>
      </c>
      <c r="H49" s="131" t="s">
        <v>383</v>
      </c>
      <c r="I49" s="132">
        <v>1</v>
      </c>
      <c r="J49" s="103"/>
      <c r="K49" s="103"/>
      <c r="L49" s="103"/>
      <c r="M49" s="158"/>
    </row>
    <row r="50" spans="2:59" x14ac:dyDescent="0.35">
      <c r="B50" s="128" t="s">
        <v>205</v>
      </c>
      <c r="C50" s="110" t="s">
        <v>285</v>
      </c>
      <c r="D50" s="129" t="s">
        <v>361</v>
      </c>
      <c r="E50" s="134" t="s">
        <v>460</v>
      </c>
      <c r="F50" s="129" t="s">
        <v>460</v>
      </c>
      <c r="G50" s="131" t="s">
        <v>381</v>
      </c>
      <c r="H50" s="131" t="s">
        <v>383</v>
      </c>
      <c r="I50" s="132">
        <v>1</v>
      </c>
      <c r="J50" s="103"/>
      <c r="K50" s="103"/>
      <c r="L50" s="103"/>
      <c r="M50" s="158"/>
    </row>
    <row r="51" spans="2:59" x14ac:dyDescent="0.35">
      <c r="B51" s="128" t="s">
        <v>206</v>
      </c>
      <c r="C51" s="110" t="s">
        <v>461</v>
      </c>
      <c r="D51" s="129" t="s">
        <v>362</v>
      </c>
      <c r="E51" s="134" t="s">
        <v>462</v>
      </c>
      <c r="F51" s="103"/>
      <c r="G51" s="131" t="s">
        <v>381</v>
      </c>
      <c r="H51" s="131" t="s">
        <v>508</v>
      </c>
      <c r="I51" s="132">
        <v>1</v>
      </c>
      <c r="J51" s="103"/>
      <c r="K51" s="103"/>
      <c r="L51" s="103"/>
      <c r="M51" s="158"/>
    </row>
    <row r="52" spans="2:59" x14ac:dyDescent="0.35">
      <c r="B52" s="128" t="s">
        <v>207</v>
      </c>
      <c r="C52" s="110" t="s">
        <v>286</v>
      </c>
      <c r="D52" s="129" t="s">
        <v>359</v>
      </c>
      <c r="E52" s="134" t="s">
        <v>415</v>
      </c>
      <c r="F52" s="103"/>
      <c r="G52" s="131" t="s">
        <v>255</v>
      </c>
      <c r="H52" s="131" t="s">
        <v>383</v>
      </c>
      <c r="I52" s="132">
        <v>1</v>
      </c>
      <c r="J52" s="103"/>
      <c r="K52" s="103"/>
      <c r="L52" s="103"/>
      <c r="M52" s="158"/>
    </row>
    <row r="53" spans="2:59" x14ac:dyDescent="0.35">
      <c r="B53" s="128" t="s">
        <v>208</v>
      </c>
      <c r="C53" s="110" t="s">
        <v>287</v>
      </c>
      <c r="D53" s="129" t="s">
        <v>360</v>
      </c>
      <c r="E53" s="134" t="s">
        <v>415</v>
      </c>
      <c r="F53" s="103"/>
      <c r="G53" s="131" t="s">
        <v>255</v>
      </c>
      <c r="H53" s="131" t="s">
        <v>383</v>
      </c>
      <c r="I53" s="132">
        <v>1</v>
      </c>
      <c r="J53" s="103"/>
      <c r="K53" s="103"/>
      <c r="L53" s="103"/>
      <c r="M53" s="158"/>
    </row>
    <row r="54" spans="2:59" ht="43.5" x14ac:dyDescent="0.35">
      <c r="B54" s="128" t="s">
        <v>209</v>
      </c>
      <c r="C54" s="110" t="s">
        <v>288</v>
      </c>
      <c r="D54" s="129" t="s">
        <v>357</v>
      </c>
      <c r="E54" s="139" t="s">
        <v>416</v>
      </c>
      <c r="F54" s="103"/>
      <c r="G54" s="131" t="s">
        <v>255</v>
      </c>
      <c r="H54" s="131" t="s">
        <v>508</v>
      </c>
      <c r="I54" s="132">
        <v>1</v>
      </c>
      <c r="J54" s="103"/>
      <c r="K54" s="103"/>
      <c r="L54" s="103"/>
      <c r="M54" s="158"/>
    </row>
    <row r="55" spans="2:59" s="100" customFormat="1" x14ac:dyDescent="0.35">
      <c r="B55" s="125" t="s">
        <v>400</v>
      </c>
      <c r="C55" s="126"/>
      <c r="D55" s="126"/>
      <c r="E55" s="126"/>
      <c r="F55" s="126"/>
      <c r="G55" s="126"/>
      <c r="H55" s="126"/>
      <c r="I55" s="127"/>
      <c r="J55" s="114"/>
      <c r="K55" s="115">
        <f>SUM(K56:K84)</f>
        <v>0</v>
      </c>
      <c r="L55" s="115">
        <f>SUM(L56:L84)</f>
        <v>0</v>
      </c>
      <c r="M55" s="166"/>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row>
    <row r="56" spans="2:59" x14ac:dyDescent="0.35">
      <c r="B56" s="128" t="s">
        <v>210</v>
      </c>
      <c r="C56" s="110" t="s">
        <v>290</v>
      </c>
      <c r="D56" s="129" t="s">
        <v>363</v>
      </c>
      <c r="E56" s="134" t="s">
        <v>412</v>
      </c>
      <c r="F56" s="103"/>
      <c r="G56" s="131" t="s">
        <v>255</v>
      </c>
      <c r="H56" s="131" t="s">
        <v>383</v>
      </c>
      <c r="I56" s="132">
        <v>1</v>
      </c>
      <c r="J56" s="103"/>
      <c r="K56" s="103"/>
      <c r="L56" s="103"/>
      <c r="M56" s="158"/>
    </row>
    <row r="57" spans="2:59" x14ac:dyDescent="0.35">
      <c r="B57" s="128" t="s">
        <v>211</v>
      </c>
      <c r="C57" s="110" t="s">
        <v>291</v>
      </c>
      <c r="D57" s="129" t="s">
        <v>364</v>
      </c>
      <c r="E57" s="134" t="s">
        <v>417</v>
      </c>
      <c r="F57" s="103"/>
      <c r="G57" s="131" t="s">
        <v>255</v>
      </c>
      <c r="H57" s="131" t="s">
        <v>508</v>
      </c>
      <c r="I57" s="132">
        <v>1</v>
      </c>
      <c r="J57" s="103"/>
      <c r="K57" s="103"/>
      <c r="L57" s="103"/>
      <c r="M57" s="158"/>
    </row>
    <row r="58" spans="2:59" x14ac:dyDescent="0.35">
      <c r="B58" s="128" t="s">
        <v>212</v>
      </c>
      <c r="C58" s="110" t="s">
        <v>292</v>
      </c>
      <c r="D58" s="129" t="s">
        <v>363</v>
      </c>
      <c r="E58" s="134" t="s">
        <v>418</v>
      </c>
      <c r="F58" s="103"/>
      <c r="G58" s="131" t="s">
        <v>255</v>
      </c>
      <c r="H58" s="131" t="s">
        <v>383</v>
      </c>
      <c r="I58" s="132">
        <v>1</v>
      </c>
      <c r="J58" s="103"/>
      <c r="K58" s="103"/>
      <c r="L58" s="103"/>
      <c r="M58" s="158"/>
    </row>
    <row r="59" spans="2:59" x14ac:dyDescent="0.35">
      <c r="B59" s="128" t="s">
        <v>213</v>
      </c>
      <c r="C59" s="110" t="s">
        <v>293</v>
      </c>
      <c r="D59" s="129" t="s">
        <v>365</v>
      </c>
      <c r="E59" s="134" t="s">
        <v>419</v>
      </c>
      <c r="F59" s="103"/>
      <c r="G59" s="131" t="s">
        <v>255</v>
      </c>
      <c r="H59" s="131" t="s">
        <v>383</v>
      </c>
      <c r="I59" s="132">
        <v>1</v>
      </c>
      <c r="J59" s="103"/>
      <c r="K59" s="103"/>
      <c r="L59" s="103"/>
      <c r="M59" s="158"/>
    </row>
    <row r="60" spans="2:59" x14ac:dyDescent="0.35">
      <c r="B60" s="128" t="s">
        <v>214</v>
      </c>
      <c r="C60" s="110" t="s">
        <v>294</v>
      </c>
      <c r="D60" s="129" t="s">
        <v>364</v>
      </c>
      <c r="E60" s="134" t="s">
        <v>420</v>
      </c>
      <c r="F60" s="103"/>
      <c r="G60" s="131" t="s">
        <v>255</v>
      </c>
      <c r="H60" s="131" t="s">
        <v>383</v>
      </c>
      <c r="I60" s="132">
        <v>1</v>
      </c>
      <c r="J60" s="103"/>
      <c r="K60" s="103"/>
      <c r="L60" s="103"/>
      <c r="M60" s="158"/>
    </row>
    <row r="61" spans="2:59" x14ac:dyDescent="0.35">
      <c r="B61" s="128" t="s">
        <v>215</v>
      </c>
      <c r="C61" s="110" t="s">
        <v>295</v>
      </c>
      <c r="D61" s="129" t="s">
        <v>366</v>
      </c>
      <c r="E61" s="134" t="s">
        <v>421</v>
      </c>
      <c r="F61" s="103"/>
      <c r="G61" s="131" t="s">
        <v>255</v>
      </c>
      <c r="H61" s="131" t="s">
        <v>383</v>
      </c>
      <c r="I61" s="132">
        <v>1</v>
      </c>
      <c r="J61" s="103"/>
      <c r="K61" s="103"/>
      <c r="L61" s="103"/>
      <c r="M61" s="158"/>
    </row>
    <row r="62" spans="2:59" x14ac:dyDescent="0.35">
      <c r="B62" s="128" t="s">
        <v>216</v>
      </c>
      <c r="C62" s="110" t="s">
        <v>296</v>
      </c>
      <c r="D62" s="129" t="s">
        <v>363</v>
      </c>
      <c r="E62" s="134" t="s">
        <v>422</v>
      </c>
      <c r="F62" s="103"/>
      <c r="G62" s="131" t="s">
        <v>255</v>
      </c>
      <c r="H62" s="131" t="s">
        <v>383</v>
      </c>
      <c r="I62" s="132">
        <v>1</v>
      </c>
      <c r="J62" s="103"/>
      <c r="K62" s="103"/>
      <c r="L62" s="103"/>
      <c r="M62" s="158"/>
    </row>
    <row r="63" spans="2:59" x14ac:dyDescent="0.35">
      <c r="B63" s="128" t="s">
        <v>217</v>
      </c>
      <c r="C63" s="110" t="s">
        <v>297</v>
      </c>
      <c r="D63" s="129" t="s">
        <v>365</v>
      </c>
      <c r="E63" s="134" t="s">
        <v>423</v>
      </c>
      <c r="F63" s="103"/>
      <c r="G63" s="131" t="s">
        <v>255</v>
      </c>
      <c r="H63" s="131" t="s">
        <v>383</v>
      </c>
      <c r="I63" s="132">
        <v>1</v>
      </c>
      <c r="J63" s="103"/>
      <c r="K63" s="103"/>
      <c r="L63" s="103"/>
      <c r="M63" s="158"/>
    </row>
    <row r="64" spans="2:59" x14ac:dyDescent="0.35">
      <c r="B64" s="128" t="s">
        <v>218</v>
      </c>
      <c r="C64" s="110" t="s">
        <v>298</v>
      </c>
      <c r="D64" s="129" t="s">
        <v>365</v>
      </c>
      <c r="E64" s="134" t="s">
        <v>423</v>
      </c>
      <c r="F64" s="103"/>
      <c r="G64" s="131" t="s">
        <v>255</v>
      </c>
      <c r="H64" s="131" t="s">
        <v>383</v>
      </c>
      <c r="I64" s="132">
        <v>1</v>
      </c>
      <c r="J64" s="103"/>
      <c r="K64" s="103"/>
      <c r="L64" s="103"/>
      <c r="M64" s="158"/>
    </row>
    <row r="65" spans="2:13" x14ac:dyDescent="0.35">
      <c r="B65" s="128" t="s">
        <v>219</v>
      </c>
      <c r="C65" s="110" t="s">
        <v>299</v>
      </c>
      <c r="D65" s="129" t="s">
        <v>365</v>
      </c>
      <c r="E65" s="134" t="s">
        <v>423</v>
      </c>
      <c r="F65" s="103"/>
      <c r="G65" s="131" t="s">
        <v>255</v>
      </c>
      <c r="H65" s="131" t="s">
        <v>383</v>
      </c>
      <c r="I65" s="132">
        <v>1</v>
      </c>
      <c r="J65" s="103"/>
      <c r="K65" s="103"/>
      <c r="L65" s="103"/>
      <c r="M65" s="158"/>
    </row>
    <row r="66" spans="2:13" x14ac:dyDescent="0.35">
      <c r="B66" s="128" t="s">
        <v>220</v>
      </c>
      <c r="C66" s="110" t="s">
        <v>300</v>
      </c>
      <c r="D66" s="129" t="s">
        <v>364</v>
      </c>
      <c r="E66" s="134" t="s">
        <v>424</v>
      </c>
      <c r="F66" s="103"/>
      <c r="G66" s="131" t="s">
        <v>255</v>
      </c>
      <c r="H66" s="131" t="s">
        <v>383</v>
      </c>
      <c r="I66" s="132">
        <v>1</v>
      </c>
      <c r="J66" s="103"/>
      <c r="K66" s="103"/>
      <c r="L66" s="103"/>
      <c r="M66" s="158"/>
    </row>
    <row r="67" spans="2:13" x14ac:dyDescent="0.35">
      <c r="B67" s="128" t="s">
        <v>221</v>
      </c>
      <c r="C67" s="110" t="s">
        <v>301</v>
      </c>
      <c r="D67" s="129" t="s">
        <v>363</v>
      </c>
      <c r="E67" s="134" t="s">
        <v>425</v>
      </c>
      <c r="F67" s="103"/>
      <c r="G67" s="131" t="s">
        <v>255</v>
      </c>
      <c r="H67" s="131" t="s">
        <v>383</v>
      </c>
      <c r="I67" s="132">
        <v>1</v>
      </c>
      <c r="J67" s="103"/>
      <c r="K67" s="103"/>
      <c r="L67" s="103"/>
      <c r="M67" s="158"/>
    </row>
    <row r="68" spans="2:13" x14ac:dyDescent="0.35">
      <c r="B68" s="128" t="s">
        <v>222</v>
      </c>
      <c r="C68" s="110" t="s">
        <v>302</v>
      </c>
      <c r="D68" s="129" t="s">
        <v>365</v>
      </c>
      <c r="E68" s="134" t="s">
        <v>426</v>
      </c>
      <c r="F68" s="103"/>
      <c r="G68" s="131" t="s">
        <v>255</v>
      </c>
      <c r="H68" s="131" t="s">
        <v>383</v>
      </c>
      <c r="I68" s="132">
        <v>1</v>
      </c>
      <c r="J68" s="103"/>
      <c r="K68" s="103"/>
      <c r="L68" s="103"/>
      <c r="M68" s="158"/>
    </row>
    <row r="69" spans="2:13" x14ac:dyDescent="0.35">
      <c r="B69" s="128" t="s">
        <v>223</v>
      </c>
      <c r="C69" s="110" t="s">
        <v>303</v>
      </c>
      <c r="D69" s="129" t="s">
        <v>365</v>
      </c>
      <c r="E69" s="134" t="s">
        <v>425</v>
      </c>
      <c r="F69" s="103"/>
      <c r="G69" s="131" t="s">
        <v>255</v>
      </c>
      <c r="H69" s="131" t="s">
        <v>383</v>
      </c>
      <c r="I69" s="132">
        <v>1</v>
      </c>
      <c r="J69" s="103"/>
      <c r="K69" s="103"/>
      <c r="L69" s="103"/>
      <c r="M69" s="158"/>
    </row>
    <row r="70" spans="2:13" x14ac:dyDescent="0.35">
      <c r="B70" s="128" t="s">
        <v>224</v>
      </c>
      <c r="C70" s="110" t="s">
        <v>304</v>
      </c>
      <c r="D70" s="129" t="s">
        <v>365</v>
      </c>
      <c r="E70" s="134" t="s">
        <v>425</v>
      </c>
      <c r="F70" s="103"/>
      <c r="G70" s="131" t="s">
        <v>255</v>
      </c>
      <c r="H70" s="131" t="s">
        <v>383</v>
      </c>
      <c r="I70" s="132">
        <v>1</v>
      </c>
      <c r="J70" s="103"/>
      <c r="K70" s="103"/>
      <c r="L70" s="103"/>
      <c r="M70" s="158"/>
    </row>
    <row r="71" spans="2:13" x14ac:dyDescent="0.35">
      <c r="B71" s="128" t="s">
        <v>225</v>
      </c>
      <c r="C71" s="110" t="s">
        <v>305</v>
      </c>
      <c r="D71" s="129" t="s">
        <v>364</v>
      </c>
      <c r="E71" s="134" t="s">
        <v>427</v>
      </c>
      <c r="F71" s="103"/>
      <c r="G71" s="131" t="s">
        <v>255</v>
      </c>
      <c r="H71" s="131" t="s">
        <v>383</v>
      </c>
      <c r="I71" s="132">
        <v>1</v>
      </c>
      <c r="J71" s="103"/>
      <c r="K71" s="103"/>
      <c r="L71" s="103"/>
      <c r="M71" s="158"/>
    </row>
    <row r="72" spans="2:13" x14ac:dyDescent="0.35">
      <c r="B72" s="128" t="s">
        <v>226</v>
      </c>
      <c r="C72" s="110" t="s">
        <v>306</v>
      </c>
      <c r="D72" s="129" t="s">
        <v>363</v>
      </c>
      <c r="E72" s="134" t="s">
        <v>428</v>
      </c>
      <c r="F72" s="103"/>
      <c r="G72" s="131" t="s">
        <v>255</v>
      </c>
      <c r="H72" s="131" t="s">
        <v>383</v>
      </c>
      <c r="I72" s="132">
        <v>1</v>
      </c>
      <c r="J72" s="103"/>
      <c r="K72" s="103"/>
      <c r="L72" s="103"/>
      <c r="M72" s="158"/>
    </row>
    <row r="73" spans="2:13" x14ac:dyDescent="0.35">
      <c r="B73" s="128" t="s">
        <v>227</v>
      </c>
      <c r="C73" s="110" t="s">
        <v>307</v>
      </c>
      <c r="D73" s="129" t="s">
        <v>365</v>
      </c>
      <c r="E73" s="134" t="s">
        <v>429</v>
      </c>
      <c r="F73" s="103"/>
      <c r="G73" s="131" t="s">
        <v>255</v>
      </c>
      <c r="H73" s="131" t="s">
        <v>383</v>
      </c>
      <c r="I73" s="132">
        <v>1</v>
      </c>
      <c r="J73" s="103"/>
      <c r="K73" s="103"/>
      <c r="L73" s="103"/>
      <c r="M73" s="158"/>
    </row>
    <row r="74" spans="2:13" x14ac:dyDescent="0.35">
      <c r="B74" s="128" t="s">
        <v>228</v>
      </c>
      <c r="C74" s="110" t="s">
        <v>308</v>
      </c>
      <c r="D74" s="129" t="s">
        <v>365</v>
      </c>
      <c r="E74" s="134" t="s">
        <v>429</v>
      </c>
      <c r="F74" s="103"/>
      <c r="G74" s="131" t="s">
        <v>255</v>
      </c>
      <c r="H74" s="131" t="s">
        <v>383</v>
      </c>
      <c r="I74" s="132">
        <v>1</v>
      </c>
      <c r="J74" s="103"/>
      <c r="K74" s="103"/>
      <c r="L74" s="103"/>
      <c r="M74" s="158"/>
    </row>
    <row r="75" spans="2:13" x14ac:dyDescent="0.35">
      <c r="B75" s="128" t="s">
        <v>229</v>
      </c>
      <c r="C75" s="110" t="s">
        <v>309</v>
      </c>
      <c r="D75" s="129" t="s">
        <v>365</v>
      </c>
      <c r="E75" s="134" t="s">
        <v>429</v>
      </c>
      <c r="F75" s="103"/>
      <c r="G75" s="131" t="s">
        <v>255</v>
      </c>
      <c r="H75" s="131" t="s">
        <v>383</v>
      </c>
      <c r="I75" s="132">
        <v>1</v>
      </c>
      <c r="J75" s="103"/>
      <c r="K75" s="103"/>
      <c r="L75" s="103"/>
      <c r="M75" s="158"/>
    </row>
    <row r="76" spans="2:13" x14ac:dyDescent="0.35">
      <c r="B76" s="128" t="s">
        <v>230</v>
      </c>
      <c r="C76" s="110" t="s">
        <v>310</v>
      </c>
      <c r="D76" s="129" t="s">
        <v>364</v>
      </c>
      <c r="E76" s="134" t="s">
        <v>430</v>
      </c>
      <c r="F76" s="103"/>
      <c r="G76" s="131" t="s">
        <v>255</v>
      </c>
      <c r="H76" s="131" t="s">
        <v>383</v>
      </c>
      <c r="I76" s="132">
        <v>1</v>
      </c>
      <c r="J76" s="103"/>
      <c r="K76" s="103"/>
      <c r="L76" s="103"/>
      <c r="M76" s="158"/>
    </row>
    <row r="77" spans="2:13" ht="58" x14ac:dyDescent="0.35">
      <c r="B77" s="128" t="s">
        <v>231</v>
      </c>
      <c r="C77" s="110" t="s">
        <v>311</v>
      </c>
      <c r="D77" s="129" t="s">
        <v>363</v>
      </c>
      <c r="E77" s="139" t="s">
        <v>529</v>
      </c>
      <c r="F77" s="103"/>
      <c r="G77" s="131" t="s">
        <v>255</v>
      </c>
      <c r="H77" s="131" t="s">
        <v>508</v>
      </c>
      <c r="I77" s="132">
        <v>1</v>
      </c>
      <c r="J77" s="103"/>
      <c r="K77" s="103"/>
      <c r="L77" s="103"/>
      <c r="M77" s="158"/>
    </row>
    <row r="78" spans="2:13" x14ac:dyDescent="0.35">
      <c r="B78" s="128" t="s">
        <v>232</v>
      </c>
      <c r="C78" s="110" t="s">
        <v>312</v>
      </c>
      <c r="D78" s="129" t="s">
        <v>366</v>
      </c>
      <c r="E78" s="134" t="s">
        <v>423</v>
      </c>
      <c r="F78" s="103"/>
      <c r="G78" s="131" t="s">
        <v>255</v>
      </c>
      <c r="H78" s="131" t="s">
        <v>383</v>
      </c>
      <c r="I78" s="132">
        <v>1</v>
      </c>
      <c r="J78" s="103"/>
      <c r="K78" s="103"/>
      <c r="L78" s="103"/>
      <c r="M78" s="158"/>
    </row>
    <row r="79" spans="2:13" x14ac:dyDescent="0.35">
      <c r="B79" s="128" t="s">
        <v>233</v>
      </c>
      <c r="C79" s="110" t="s">
        <v>313</v>
      </c>
      <c r="D79" s="129" t="s">
        <v>366</v>
      </c>
      <c r="E79" s="134" t="s">
        <v>423</v>
      </c>
      <c r="F79" s="103"/>
      <c r="G79" s="131" t="s">
        <v>255</v>
      </c>
      <c r="H79" s="131" t="s">
        <v>383</v>
      </c>
      <c r="I79" s="132">
        <v>1</v>
      </c>
      <c r="J79" s="103"/>
      <c r="K79" s="103"/>
      <c r="L79" s="103"/>
      <c r="M79" s="158"/>
    </row>
    <row r="80" spans="2:13" x14ac:dyDescent="0.35">
      <c r="B80" s="128" t="s">
        <v>234</v>
      </c>
      <c r="C80" s="110" t="s">
        <v>463</v>
      </c>
      <c r="D80" s="129" t="s">
        <v>366</v>
      </c>
      <c r="E80" s="134" t="s">
        <v>464</v>
      </c>
      <c r="F80" s="103"/>
      <c r="G80" s="131" t="s">
        <v>255</v>
      </c>
      <c r="H80" s="131" t="s">
        <v>383</v>
      </c>
      <c r="I80" s="132">
        <v>1</v>
      </c>
      <c r="J80" s="103"/>
      <c r="K80" s="103"/>
      <c r="L80" s="103"/>
      <c r="M80" s="158"/>
    </row>
    <row r="81" spans="2:59" x14ac:dyDescent="0.35">
      <c r="B81" s="128" t="s">
        <v>235</v>
      </c>
      <c r="C81" s="110" t="s">
        <v>314</v>
      </c>
      <c r="D81" s="129" t="s">
        <v>367</v>
      </c>
      <c r="E81" s="134" t="s">
        <v>431</v>
      </c>
      <c r="F81" s="103"/>
      <c r="G81" s="131" t="s">
        <v>255</v>
      </c>
      <c r="H81" s="131" t="s">
        <v>383</v>
      </c>
      <c r="I81" s="132">
        <v>1</v>
      </c>
      <c r="J81" s="103"/>
      <c r="K81" s="103"/>
      <c r="L81" s="103"/>
      <c r="M81" s="158"/>
    </row>
    <row r="82" spans="2:59" x14ac:dyDescent="0.35">
      <c r="B82" s="128" t="s">
        <v>236</v>
      </c>
      <c r="C82" s="110" t="s">
        <v>315</v>
      </c>
      <c r="D82" s="129" t="s">
        <v>368</v>
      </c>
      <c r="E82" s="134" t="s">
        <v>432</v>
      </c>
      <c r="F82" s="103"/>
      <c r="G82" s="131" t="s">
        <v>255</v>
      </c>
      <c r="H82" s="131" t="s">
        <v>383</v>
      </c>
      <c r="I82" s="132">
        <v>1</v>
      </c>
      <c r="J82" s="103"/>
      <c r="K82" s="103"/>
      <c r="L82" s="103"/>
      <c r="M82" s="158"/>
    </row>
    <row r="83" spans="2:59" x14ac:dyDescent="0.35">
      <c r="B83" s="128" t="s">
        <v>465</v>
      </c>
      <c r="C83" s="110" t="s">
        <v>466</v>
      </c>
      <c r="D83" s="129" t="s">
        <v>511</v>
      </c>
      <c r="E83" s="134" t="s">
        <v>467</v>
      </c>
      <c r="F83" s="129" t="s">
        <v>467</v>
      </c>
      <c r="G83" s="131" t="s">
        <v>382</v>
      </c>
      <c r="H83" s="131" t="s">
        <v>383</v>
      </c>
      <c r="I83" s="132">
        <v>1</v>
      </c>
      <c r="J83" s="103"/>
      <c r="K83" s="103"/>
      <c r="L83" s="103"/>
      <c r="M83" s="158"/>
    </row>
    <row r="84" spans="2:59" x14ac:dyDescent="0.35">
      <c r="B84" s="128" t="s">
        <v>470</v>
      </c>
      <c r="C84" s="110" t="s">
        <v>468</v>
      </c>
      <c r="D84" s="129" t="s">
        <v>511</v>
      </c>
      <c r="E84" s="134" t="s">
        <v>469</v>
      </c>
      <c r="F84" s="142" t="s">
        <v>469</v>
      </c>
      <c r="G84" s="142" t="s">
        <v>382</v>
      </c>
      <c r="H84" s="131" t="s">
        <v>383</v>
      </c>
      <c r="I84" s="132">
        <v>1</v>
      </c>
      <c r="J84" s="103"/>
      <c r="K84" s="103"/>
      <c r="L84" s="103"/>
      <c r="M84" s="158"/>
    </row>
    <row r="85" spans="2:59" s="100" customFormat="1" x14ac:dyDescent="0.35">
      <c r="B85" s="125" t="s">
        <v>471</v>
      </c>
      <c r="C85" s="126"/>
      <c r="D85" s="126"/>
      <c r="E85" s="126"/>
      <c r="F85" s="126"/>
      <c r="G85" s="126"/>
      <c r="H85" s="126"/>
      <c r="I85" s="127"/>
      <c r="J85" s="114"/>
      <c r="K85" s="115">
        <f>SUM(K86:K104)</f>
        <v>0</v>
      </c>
      <c r="L85" s="115">
        <f>SUM(L86:L104)</f>
        <v>0</v>
      </c>
      <c r="M85" s="166"/>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row>
    <row r="86" spans="2:59" x14ac:dyDescent="0.35">
      <c r="B86" s="128" t="s">
        <v>237</v>
      </c>
      <c r="C86" s="110" t="s">
        <v>317</v>
      </c>
      <c r="D86" s="131" t="s">
        <v>369</v>
      </c>
      <c r="E86" s="134" t="s">
        <v>426</v>
      </c>
      <c r="F86" s="103"/>
      <c r="G86" s="131" t="s">
        <v>255</v>
      </c>
      <c r="H86" s="131" t="s">
        <v>383</v>
      </c>
      <c r="I86" s="132">
        <v>1</v>
      </c>
      <c r="J86" s="103"/>
      <c r="K86" s="103"/>
      <c r="L86" s="103"/>
      <c r="M86" s="158"/>
    </row>
    <row r="87" spans="2:59" x14ac:dyDescent="0.35">
      <c r="B87" s="128" t="s">
        <v>238</v>
      </c>
      <c r="C87" s="110" t="s">
        <v>318</v>
      </c>
      <c r="D87" s="131" t="s">
        <v>369</v>
      </c>
      <c r="E87" s="134" t="s">
        <v>426</v>
      </c>
      <c r="F87" s="103"/>
      <c r="G87" s="131" t="s">
        <v>255</v>
      </c>
      <c r="H87" s="131" t="s">
        <v>383</v>
      </c>
      <c r="I87" s="132">
        <v>1</v>
      </c>
      <c r="J87" s="103"/>
      <c r="K87" s="103"/>
      <c r="L87" s="103"/>
      <c r="M87" s="158"/>
    </row>
    <row r="88" spans="2:59" x14ac:dyDescent="0.35">
      <c r="B88" s="128" t="s">
        <v>239</v>
      </c>
      <c r="C88" s="110" t="s">
        <v>312</v>
      </c>
      <c r="D88" s="131" t="s">
        <v>370</v>
      </c>
      <c r="E88" s="134" t="s">
        <v>433</v>
      </c>
      <c r="F88" s="103"/>
      <c r="G88" s="131" t="s">
        <v>255</v>
      </c>
      <c r="H88" s="131" t="s">
        <v>383</v>
      </c>
      <c r="I88" s="132">
        <v>1</v>
      </c>
      <c r="J88" s="103"/>
      <c r="K88" s="103"/>
      <c r="L88" s="103"/>
      <c r="M88" s="158"/>
    </row>
    <row r="89" spans="2:59" x14ac:dyDescent="0.35">
      <c r="B89" s="128" t="s">
        <v>240</v>
      </c>
      <c r="C89" s="110" t="s">
        <v>319</v>
      </c>
      <c r="D89" s="131" t="s">
        <v>371</v>
      </c>
      <c r="E89" s="134" t="s">
        <v>426</v>
      </c>
      <c r="F89" s="103"/>
      <c r="G89" s="131" t="s">
        <v>255</v>
      </c>
      <c r="H89" s="131" t="s">
        <v>383</v>
      </c>
      <c r="I89" s="132">
        <v>1</v>
      </c>
      <c r="J89" s="103"/>
      <c r="K89" s="103"/>
      <c r="L89" s="103"/>
      <c r="M89" s="158"/>
    </row>
    <row r="90" spans="2:59" x14ac:dyDescent="0.35">
      <c r="B90" s="128" t="s">
        <v>241</v>
      </c>
      <c r="C90" s="110" t="s">
        <v>320</v>
      </c>
      <c r="D90" s="131" t="s">
        <v>372</v>
      </c>
      <c r="E90" s="134" t="s">
        <v>434</v>
      </c>
      <c r="F90" s="103"/>
      <c r="G90" s="131" t="s">
        <v>255</v>
      </c>
      <c r="H90" s="131" t="s">
        <v>508</v>
      </c>
      <c r="I90" s="132">
        <v>1</v>
      </c>
      <c r="J90" s="103"/>
      <c r="K90" s="103"/>
      <c r="L90" s="103"/>
      <c r="M90" s="158"/>
    </row>
    <row r="91" spans="2:59" x14ac:dyDescent="0.35">
      <c r="B91" s="128" t="s">
        <v>242</v>
      </c>
      <c r="C91" s="110" t="s">
        <v>321</v>
      </c>
      <c r="D91" s="131" t="s">
        <v>373</v>
      </c>
      <c r="E91" s="134" t="s">
        <v>434</v>
      </c>
      <c r="F91" s="103"/>
      <c r="G91" s="131" t="s">
        <v>255</v>
      </c>
      <c r="H91" s="131" t="s">
        <v>508</v>
      </c>
      <c r="I91" s="132">
        <v>1</v>
      </c>
      <c r="J91" s="103"/>
      <c r="K91" s="103"/>
      <c r="L91" s="103"/>
      <c r="M91" s="158"/>
    </row>
    <row r="92" spans="2:59" x14ac:dyDescent="0.35">
      <c r="B92" s="128" t="s">
        <v>243</v>
      </c>
      <c r="C92" s="110" t="s">
        <v>322</v>
      </c>
      <c r="D92" s="131" t="s">
        <v>472</v>
      </c>
      <c r="E92" s="134" t="s">
        <v>426</v>
      </c>
      <c r="F92" s="103"/>
      <c r="G92" s="131" t="s">
        <v>255</v>
      </c>
      <c r="H92" s="131" t="s">
        <v>383</v>
      </c>
      <c r="I92" s="132">
        <v>1</v>
      </c>
      <c r="J92" s="103"/>
      <c r="K92" s="103"/>
      <c r="L92" s="103"/>
      <c r="M92" s="158"/>
    </row>
    <row r="93" spans="2:59" x14ac:dyDescent="0.35">
      <c r="B93" s="128" t="s">
        <v>244</v>
      </c>
      <c r="C93" s="110" t="s">
        <v>323</v>
      </c>
      <c r="D93" s="131" t="s">
        <v>374</v>
      </c>
      <c r="E93" s="134" t="s">
        <v>426</v>
      </c>
      <c r="F93" s="103"/>
      <c r="G93" s="131" t="s">
        <v>255</v>
      </c>
      <c r="H93" s="131" t="s">
        <v>383</v>
      </c>
      <c r="I93" s="132">
        <v>1</v>
      </c>
      <c r="J93" s="103"/>
      <c r="K93" s="103"/>
      <c r="L93" s="103"/>
      <c r="M93" s="158"/>
    </row>
    <row r="94" spans="2:59" x14ac:dyDescent="0.35">
      <c r="B94" s="128" t="s">
        <v>245</v>
      </c>
      <c r="C94" s="110" t="s">
        <v>324</v>
      </c>
      <c r="D94" s="131" t="s">
        <v>375</v>
      </c>
      <c r="E94" s="134" t="s">
        <v>426</v>
      </c>
      <c r="F94" s="103"/>
      <c r="G94" s="131" t="s">
        <v>255</v>
      </c>
      <c r="H94" s="131" t="s">
        <v>383</v>
      </c>
      <c r="I94" s="132">
        <v>1</v>
      </c>
      <c r="J94" s="103"/>
      <c r="K94" s="103"/>
      <c r="L94" s="103"/>
      <c r="M94" s="158"/>
    </row>
    <row r="95" spans="2:59" x14ac:dyDescent="0.35">
      <c r="B95" s="128" t="s">
        <v>246</v>
      </c>
      <c r="C95" s="110" t="s">
        <v>325</v>
      </c>
      <c r="D95" s="131" t="s">
        <v>375</v>
      </c>
      <c r="E95" s="134" t="s">
        <v>426</v>
      </c>
      <c r="F95" s="103"/>
      <c r="G95" s="131" t="s">
        <v>255</v>
      </c>
      <c r="H95" s="131" t="s">
        <v>383</v>
      </c>
      <c r="I95" s="132">
        <v>1</v>
      </c>
      <c r="J95" s="103"/>
      <c r="K95" s="103"/>
      <c r="L95" s="103"/>
      <c r="M95" s="158"/>
    </row>
    <row r="96" spans="2:59" x14ac:dyDescent="0.35">
      <c r="B96" s="128" t="s">
        <v>247</v>
      </c>
      <c r="C96" s="110" t="s">
        <v>326</v>
      </c>
      <c r="D96" s="131" t="s">
        <v>375</v>
      </c>
      <c r="E96" s="134" t="s">
        <v>426</v>
      </c>
      <c r="F96" s="103"/>
      <c r="G96" s="131" t="s">
        <v>255</v>
      </c>
      <c r="H96" s="131" t="s">
        <v>383</v>
      </c>
      <c r="I96" s="132">
        <v>1</v>
      </c>
      <c r="J96" s="103"/>
      <c r="K96" s="103"/>
      <c r="L96" s="103"/>
      <c r="M96" s="158"/>
    </row>
    <row r="97" spans="2:13" x14ac:dyDescent="0.35">
      <c r="B97" s="128" t="s">
        <v>248</v>
      </c>
      <c r="C97" s="110" t="s">
        <v>327</v>
      </c>
      <c r="D97" s="131" t="s">
        <v>375</v>
      </c>
      <c r="E97" s="134" t="s">
        <v>426</v>
      </c>
      <c r="F97" s="103"/>
      <c r="G97" s="131" t="s">
        <v>255</v>
      </c>
      <c r="H97" s="131" t="s">
        <v>383</v>
      </c>
      <c r="I97" s="132">
        <v>1</v>
      </c>
      <c r="J97" s="103"/>
      <c r="K97" s="103"/>
      <c r="L97" s="103"/>
      <c r="M97" s="158"/>
    </row>
    <row r="98" spans="2:13" x14ac:dyDescent="0.35">
      <c r="B98" s="128" t="s">
        <v>249</v>
      </c>
      <c r="C98" s="110" t="s">
        <v>328</v>
      </c>
      <c r="D98" s="131" t="s">
        <v>376</v>
      </c>
      <c r="E98" s="134" t="s">
        <v>435</v>
      </c>
      <c r="F98" s="103"/>
      <c r="G98" s="131" t="s">
        <v>255</v>
      </c>
      <c r="H98" s="131" t="s">
        <v>508</v>
      </c>
      <c r="I98" s="132">
        <v>1</v>
      </c>
      <c r="J98" s="103"/>
      <c r="K98" s="103"/>
      <c r="L98" s="103"/>
      <c r="M98" s="158"/>
    </row>
    <row r="99" spans="2:13" ht="37.5" x14ac:dyDescent="0.35">
      <c r="B99" s="128" t="s">
        <v>250</v>
      </c>
      <c r="C99" s="110" t="s">
        <v>329</v>
      </c>
      <c r="D99" s="131" t="s">
        <v>505</v>
      </c>
      <c r="E99" s="134" t="s">
        <v>436</v>
      </c>
      <c r="F99" s="103"/>
      <c r="G99" s="131" t="s">
        <v>382</v>
      </c>
      <c r="H99" s="131" t="s">
        <v>508</v>
      </c>
      <c r="I99" s="132">
        <v>1</v>
      </c>
      <c r="J99" s="103"/>
      <c r="K99" s="103"/>
      <c r="L99" s="103"/>
      <c r="M99" s="158"/>
    </row>
    <row r="100" spans="2:13" ht="25" x14ac:dyDescent="0.35">
      <c r="B100" s="128" t="s">
        <v>251</v>
      </c>
      <c r="C100" s="110" t="s">
        <v>330</v>
      </c>
      <c r="D100" s="131" t="s">
        <v>473</v>
      </c>
      <c r="E100" s="134" t="s">
        <v>437</v>
      </c>
      <c r="F100" s="103"/>
      <c r="G100" s="131" t="s">
        <v>382</v>
      </c>
      <c r="H100" s="131" t="s">
        <v>508</v>
      </c>
      <c r="I100" s="132">
        <v>1</v>
      </c>
      <c r="J100" s="103"/>
      <c r="K100" s="103"/>
      <c r="L100" s="103"/>
      <c r="M100" s="158"/>
    </row>
    <row r="101" spans="2:13" x14ac:dyDescent="0.35">
      <c r="B101" s="128" t="s">
        <v>252</v>
      </c>
      <c r="C101" s="110" t="s">
        <v>331</v>
      </c>
      <c r="D101" s="131" t="s">
        <v>377</v>
      </c>
      <c r="E101" s="134" t="s">
        <v>438</v>
      </c>
      <c r="F101" s="103"/>
      <c r="G101" s="131" t="s">
        <v>255</v>
      </c>
      <c r="H101" s="131" t="s">
        <v>508</v>
      </c>
      <c r="I101" s="132">
        <v>1</v>
      </c>
      <c r="J101" s="103"/>
      <c r="K101" s="103"/>
      <c r="L101" s="103"/>
      <c r="M101" s="158"/>
    </row>
    <row r="102" spans="2:13" x14ac:dyDescent="0.35">
      <c r="B102" s="128" t="s">
        <v>253</v>
      </c>
      <c r="C102" s="110" t="s">
        <v>474</v>
      </c>
      <c r="D102" s="131" t="s">
        <v>475</v>
      </c>
      <c r="E102" s="134" t="s">
        <v>476</v>
      </c>
      <c r="F102" s="103"/>
      <c r="G102" s="131" t="s">
        <v>255</v>
      </c>
      <c r="H102" s="131" t="s">
        <v>383</v>
      </c>
      <c r="I102" s="132">
        <v>1</v>
      </c>
      <c r="J102" s="103"/>
      <c r="K102" s="103"/>
      <c r="L102" s="103"/>
      <c r="M102" s="158"/>
    </row>
    <row r="103" spans="2:13" x14ac:dyDescent="0.35">
      <c r="B103" s="128" t="s">
        <v>254</v>
      </c>
      <c r="C103" s="110" t="s">
        <v>477</v>
      </c>
      <c r="D103" s="131" t="s">
        <v>378</v>
      </c>
      <c r="E103" s="134" t="s">
        <v>439</v>
      </c>
      <c r="F103" s="103"/>
      <c r="G103" s="131" t="s">
        <v>255</v>
      </c>
      <c r="H103" s="131" t="s">
        <v>508</v>
      </c>
      <c r="I103" s="132">
        <v>1</v>
      </c>
      <c r="J103" s="103"/>
      <c r="K103" s="103"/>
      <c r="L103" s="103"/>
      <c r="M103" s="158"/>
    </row>
    <row r="104" spans="2:13" x14ac:dyDescent="0.35">
      <c r="B104" s="128" t="s">
        <v>478</v>
      </c>
      <c r="C104" s="110" t="s">
        <v>332</v>
      </c>
      <c r="D104" s="131" t="s">
        <v>379</v>
      </c>
      <c r="E104" s="134" t="s">
        <v>440</v>
      </c>
      <c r="F104" s="103"/>
      <c r="G104" s="131" t="s">
        <v>382</v>
      </c>
      <c r="H104" s="131" t="s">
        <v>508</v>
      </c>
      <c r="I104" s="132">
        <v>1</v>
      </c>
      <c r="J104" s="103"/>
      <c r="K104" s="103"/>
      <c r="L104" s="103"/>
      <c r="M104" s="158"/>
    </row>
    <row r="105" spans="2:13" ht="16" thickBot="1" x14ac:dyDescent="0.4">
      <c r="B105" s="143" t="s">
        <v>385</v>
      </c>
      <c r="C105" s="144"/>
      <c r="D105" s="144"/>
      <c r="E105" s="144"/>
      <c r="F105" s="144"/>
      <c r="G105" s="144"/>
      <c r="H105" s="144"/>
      <c r="I105" s="161"/>
      <c r="J105" s="144"/>
      <c r="K105" s="157">
        <f>K85+K55+K43+K5</f>
        <v>4252</v>
      </c>
      <c r="L105" s="157">
        <f>L85+L55+L43+L5</f>
        <v>0</v>
      </c>
      <c r="M105" s="174">
        <f>M85+M55+M43+M5</f>
        <v>0</v>
      </c>
    </row>
    <row r="106" spans="2:13" x14ac:dyDescent="0.35">
      <c r="B106" s="145"/>
      <c r="C106" s="145"/>
      <c r="D106" s="145"/>
      <c r="E106" s="145"/>
      <c r="F106" s="145"/>
      <c r="G106" s="145"/>
      <c r="H106" s="145"/>
      <c r="I106" s="146"/>
      <c r="J106" s="145"/>
      <c r="K106" s="145"/>
      <c r="L106" s="145"/>
    </row>
    <row r="107" spans="2:13" ht="15" thickBot="1" x14ac:dyDescent="0.4">
      <c r="B107" s="145"/>
      <c r="C107" s="145"/>
      <c r="D107" s="145"/>
      <c r="E107" s="145"/>
      <c r="F107" s="145"/>
      <c r="G107" s="145"/>
      <c r="H107" s="145"/>
      <c r="I107" s="146"/>
      <c r="J107" s="145"/>
      <c r="K107" s="145"/>
      <c r="L107" s="145"/>
    </row>
    <row r="108" spans="2:13" ht="16" thickBot="1" x14ac:dyDescent="0.4">
      <c r="B108" s="63"/>
      <c r="C108" s="97"/>
      <c r="D108" s="97"/>
      <c r="E108" s="97"/>
      <c r="F108" s="97"/>
      <c r="G108" s="64" t="s">
        <v>502</v>
      </c>
      <c r="H108" s="97"/>
      <c r="I108" s="105"/>
      <c r="J108" s="97"/>
      <c r="K108" s="97"/>
      <c r="L108" s="97"/>
      <c r="M108" s="173"/>
    </row>
    <row r="109" spans="2:13" ht="72.5" x14ac:dyDescent="0.35">
      <c r="B109" s="147" t="s">
        <v>15</v>
      </c>
      <c r="C109" s="148" t="s">
        <v>93</v>
      </c>
      <c r="D109" s="148" t="s">
        <v>94</v>
      </c>
      <c r="E109" s="148" t="s">
        <v>95</v>
      </c>
      <c r="F109" s="148"/>
      <c r="G109" s="148" t="s">
        <v>96</v>
      </c>
      <c r="H109" s="148" t="s">
        <v>25</v>
      </c>
      <c r="I109" s="149" t="s">
        <v>1</v>
      </c>
      <c r="J109" s="148" t="s">
        <v>97</v>
      </c>
      <c r="K109" s="119" t="s">
        <v>530</v>
      </c>
      <c r="L109" s="119" t="s">
        <v>531</v>
      </c>
      <c r="M109" s="168"/>
    </row>
    <row r="110" spans="2:13" x14ac:dyDescent="0.35">
      <c r="B110" s="150"/>
      <c r="C110" s="151"/>
      <c r="D110" s="151"/>
      <c r="E110" s="151"/>
      <c r="F110" s="151"/>
      <c r="G110" s="151"/>
      <c r="H110" s="151"/>
      <c r="I110" s="152"/>
      <c r="J110" s="153" t="s">
        <v>0</v>
      </c>
      <c r="K110" s="124" t="s">
        <v>27</v>
      </c>
      <c r="L110" s="111"/>
      <c r="M110" s="169" t="s">
        <v>541</v>
      </c>
    </row>
    <row r="111" spans="2:13" x14ac:dyDescent="0.35">
      <c r="B111" s="125" t="s">
        <v>528</v>
      </c>
      <c r="C111" s="126"/>
      <c r="D111" s="126"/>
      <c r="E111" s="126"/>
      <c r="F111" s="126"/>
      <c r="G111" s="126"/>
      <c r="H111" s="126"/>
      <c r="I111" s="127"/>
      <c r="J111" s="114"/>
      <c r="K111" s="115">
        <f>SUM(K112+K120+K125)</f>
        <v>2126</v>
      </c>
      <c r="L111" s="115">
        <f>SUM(L112+L120+L125)</f>
        <v>0</v>
      </c>
      <c r="M111" s="166"/>
    </row>
    <row r="112" spans="2:13" x14ac:dyDescent="0.35">
      <c r="B112" s="125" t="s">
        <v>518</v>
      </c>
      <c r="C112" s="126"/>
      <c r="D112" s="126"/>
      <c r="E112" s="126"/>
      <c r="F112" s="126"/>
      <c r="G112" s="126"/>
      <c r="H112" s="126"/>
      <c r="I112" s="127"/>
      <c r="J112" s="114"/>
      <c r="K112" s="115">
        <f>SUM(K113:K119)</f>
        <v>2126</v>
      </c>
      <c r="L112" s="115">
        <f>SUM(L113:L119)</f>
        <v>0</v>
      </c>
      <c r="M112" s="166"/>
    </row>
    <row r="113" spans="2:13" ht="29" x14ac:dyDescent="0.35">
      <c r="B113" s="154" t="s">
        <v>480</v>
      </c>
      <c r="C113" s="134" t="s">
        <v>334</v>
      </c>
      <c r="D113" s="139" t="s">
        <v>506</v>
      </c>
      <c r="E113" s="134" t="s">
        <v>491</v>
      </c>
      <c r="F113" s="134" t="s">
        <v>491</v>
      </c>
      <c r="G113" s="134" t="s">
        <v>382</v>
      </c>
      <c r="H113" s="110" t="s">
        <v>508</v>
      </c>
      <c r="I113" s="132">
        <v>1</v>
      </c>
      <c r="J113" s="103"/>
      <c r="K113" s="103"/>
      <c r="L113" s="103"/>
      <c r="M113" s="160"/>
    </row>
    <row r="114" spans="2:13" ht="29" x14ac:dyDescent="0.35">
      <c r="B114" s="154" t="s">
        <v>482</v>
      </c>
      <c r="C114" s="134" t="s">
        <v>335</v>
      </c>
      <c r="D114" s="139" t="s">
        <v>506</v>
      </c>
      <c r="E114" s="134" t="s">
        <v>492</v>
      </c>
      <c r="F114" s="134" t="s">
        <v>492</v>
      </c>
      <c r="G114" s="134" t="s">
        <v>382</v>
      </c>
      <c r="H114" s="110" t="s">
        <v>508</v>
      </c>
      <c r="I114" s="132">
        <v>1</v>
      </c>
      <c r="J114" s="103"/>
      <c r="K114" s="103"/>
      <c r="L114" s="103"/>
      <c r="M114" s="160"/>
    </row>
    <row r="115" spans="2:13" ht="29" x14ac:dyDescent="0.35">
      <c r="B115" s="154" t="s">
        <v>519</v>
      </c>
      <c r="C115" s="134" t="s">
        <v>336</v>
      </c>
      <c r="D115" s="139" t="s">
        <v>506</v>
      </c>
      <c r="E115" s="134" t="s">
        <v>493</v>
      </c>
      <c r="F115" s="134" t="s">
        <v>493</v>
      </c>
      <c r="G115" s="134" t="s">
        <v>382</v>
      </c>
      <c r="H115" s="110" t="s">
        <v>508</v>
      </c>
      <c r="I115" s="132">
        <v>1</v>
      </c>
      <c r="J115" s="103"/>
      <c r="K115" s="103"/>
      <c r="L115" s="103"/>
      <c r="M115" s="160"/>
    </row>
    <row r="116" spans="2:13" ht="29" x14ac:dyDescent="0.35">
      <c r="B116" s="154" t="s">
        <v>520</v>
      </c>
      <c r="C116" s="134" t="s">
        <v>337</v>
      </c>
      <c r="D116" s="139" t="s">
        <v>506</v>
      </c>
      <c r="E116" s="134" t="s">
        <v>494</v>
      </c>
      <c r="F116" s="134" t="s">
        <v>494</v>
      </c>
      <c r="G116" s="134" t="s">
        <v>382</v>
      </c>
      <c r="H116" s="110" t="s">
        <v>508</v>
      </c>
      <c r="I116" s="132">
        <v>1</v>
      </c>
      <c r="J116" s="103"/>
      <c r="K116" s="103"/>
      <c r="L116" s="103"/>
      <c r="M116" s="160"/>
    </row>
    <row r="117" spans="2:13" ht="72.5" x14ac:dyDescent="0.35">
      <c r="B117" s="128" t="s">
        <v>521</v>
      </c>
      <c r="C117" s="110" t="s">
        <v>489</v>
      </c>
      <c r="D117" s="140" t="s">
        <v>509</v>
      </c>
      <c r="E117" s="139" t="s">
        <v>532</v>
      </c>
      <c r="F117" s="141" t="s">
        <v>441</v>
      </c>
      <c r="G117" s="134" t="s">
        <v>382</v>
      </c>
      <c r="H117" s="141" t="s">
        <v>441</v>
      </c>
      <c r="I117" s="162" t="s">
        <v>441</v>
      </c>
      <c r="J117" s="141" t="s">
        <v>441</v>
      </c>
      <c r="K117" s="141" t="s">
        <v>441</v>
      </c>
      <c r="L117" s="141" t="s">
        <v>441</v>
      </c>
      <c r="M117" s="160"/>
    </row>
    <row r="118" spans="2:13" x14ac:dyDescent="0.35">
      <c r="B118" s="155" t="s">
        <v>522</v>
      </c>
      <c r="C118" s="140" t="s">
        <v>481</v>
      </c>
      <c r="D118" s="140" t="s">
        <v>509</v>
      </c>
      <c r="E118" s="141" t="s">
        <v>441</v>
      </c>
      <c r="F118" s="141" t="s">
        <v>441</v>
      </c>
      <c r="G118" s="134" t="s">
        <v>382</v>
      </c>
      <c r="H118" s="140" t="s">
        <v>383</v>
      </c>
      <c r="I118" s="104">
        <v>1</v>
      </c>
      <c r="J118" s="113">
        <v>2126</v>
      </c>
      <c r="K118" s="113">
        <f>J118*I118</f>
        <v>2126</v>
      </c>
      <c r="L118" s="109"/>
      <c r="M118" s="160"/>
    </row>
    <row r="119" spans="2:13" x14ac:dyDescent="0.35">
      <c r="B119" s="155" t="s">
        <v>523</v>
      </c>
      <c r="C119" s="140" t="s">
        <v>483</v>
      </c>
      <c r="D119" s="140" t="s">
        <v>509</v>
      </c>
      <c r="E119" s="141" t="s">
        <v>441</v>
      </c>
      <c r="F119" s="141" t="s">
        <v>441</v>
      </c>
      <c r="G119" s="134" t="s">
        <v>382</v>
      </c>
      <c r="H119" s="140" t="s">
        <v>383</v>
      </c>
      <c r="I119" s="104"/>
      <c r="J119" s="113">
        <v>2727</v>
      </c>
      <c r="K119" s="113">
        <f>J119*I119</f>
        <v>0</v>
      </c>
      <c r="L119" s="109"/>
      <c r="M119" s="160"/>
    </row>
    <row r="120" spans="2:13" x14ac:dyDescent="0.35">
      <c r="B120" s="125" t="s">
        <v>524</v>
      </c>
      <c r="C120" s="126"/>
      <c r="D120" s="126"/>
      <c r="E120" s="126"/>
      <c r="F120" s="126"/>
      <c r="G120" s="126"/>
      <c r="H120" s="126"/>
      <c r="I120" s="127"/>
      <c r="J120" s="114"/>
      <c r="K120" s="115">
        <f>SUM(K121:K124)</f>
        <v>0</v>
      </c>
      <c r="L120" s="115">
        <f>SUM(L121:L124)</f>
        <v>0</v>
      </c>
      <c r="M120" s="166"/>
    </row>
    <row r="121" spans="2:13" x14ac:dyDescent="0.35">
      <c r="B121" s="154" t="s">
        <v>484</v>
      </c>
      <c r="C121" s="134" t="s">
        <v>338</v>
      </c>
      <c r="D121" s="134" t="s">
        <v>379</v>
      </c>
      <c r="E121" s="134" t="s">
        <v>442</v>
      </c>
      <c r="F121" s="134" t="s">
        <v>442</v>
      </c>
      <c r="G121" s="134" t="s">
        <v>382</v>
      </c>
      <c r="H121" s="110" t="s">
        <v>384</v>
      </c>
      <c r="I121" s="132">
        <v>3</v>
      </c>
      <c r="J121" s="103"/>
      <c r="K121" s="103"/>
      <c r="L121" s="103"/>
      <c r="M121" s="160" t="s">
        <v>544</v>
      </c>
    </row>
    <row r="122" spans="2:13" x14ac:dyDescent="0.35">
      <c r="B122" s="154" t="s">
        <v>485</v>
      </c>
      <c r="C122" s="134" t="s">
        <v>543</v>
      </c>
      <c r="D122" s="134" t="s">
        <v>379</v>
      </c>
      <c r="E122" s="134" t="s">
        <v>442</v>
      </c>
      <c r="F122" s="134" t="s">
        <v>442</v>
      </c>
      <c r="G122" s="134" t="s">
        <v>382</v>
      </c>
      <c r="H122" s="110" t="s">
        <v>384</v>
      </c>
      <c r="I122" s="132">
        <v>3</v>
      </c>
      <c r="J122" s="103"/>
      <c r="K122" s="103"/>
      <c r="L122" s="103"/>
      <c r="M122" s="160" t="s">
        <v>544</v>
      </c>
    </row>
    <row r="123" spans="2:13" x14ac:dyDescent="0.35">
      <c r="B123" s="154" t="s">
        <v>525</v>
      </c>
      <c r="C123" s="134" t="s">
        <v>339</v>
      </c>
      <c r="D123" s="134" t="s">
        <v>379</v>
      </c>
      <c r="E123" s="134" t="s">
        <v>442</v>
      </c>
      <c r="F123" s="134" t="s">
        <v>442</v>
      </c>
      <c r="G123" s="134" t="s">
        <v>382</v>
      </c>
      <c r="H123" s="110" t="s">
        <v>384</v>
      </c>
      <c r="I123" s="132">
        <v>3</v>
      </c>
      <c r="J123" s="103"/>
      <c r="K123" s="103"/>
      <c r="L123" s="103"/>
      <c r="M123" s="160" t="s">
        <v>544</v>
      </c>
    </row>
    <row r="124" spans="2:13" x14ac:dyDescent="0.35">
      <c r="B124" s="128" t="s">
        <v>526</v>
      </c>
      <c r="C124" s="110" t="s">
        <v>340</v>
      </c>
      <c r="D124" s="134" t="s">
        <v>379</v>
      </c>
      <c r="E124" s="134" t="s">
        <v>442</v>
      </c>
      <c r="F124" s="134" t="s">
        <v>442</v>
      </c>
      <c r="G124" s="110" t="s">
        <v>382</v>
      </c>
      <c r="H124" s="110" t="s">
        <v>384</v>
      </c>
      <c r="I124" s="132">
        <v>3</v>
      </c>
      <c r="J124" s="103"/>
      <c r="K124" s="103"/>
      <c r="L124" s="103"/>
      <c r="M124" s="160" t="s">
        <v>544</v>
      </c>
    </row>
    <row r="125" spans="2:13" x14ac:dyDescent="0.35">
      <c r="B125" s="125" t="s">
        <v>533</v>
      </c>
      <c r="C125" s="126"/>
      <c r="D125" s="126"/>
      <c r="E125" s="126"/>
      <c r="F125" s="126"/>
      <c r="G125" s="126"/>
      <c r="H125" s="126"/>
      <c r="I125" s="127"/>
      <c r="J125" s="114"/>
      <c r="K125" s="115">
        <f>K126+K127+K128</f>
        <v>0</v>
      </c>
      <c r="L125" s="115">
        <f>L126+L127+L128</f>
        <v>0</v>
      </c>
      <c r="M125" s="166"/>
    </row>
    <row r="126" spans="2:13" x14ac:dyDescent="0.35">
      <c r="B126" s="128" t="s">
        <v>534</v>
      </c>
      <c r="C126" s="110" t="s">
        <v>537</v>
      </c>
      <c r="D126" s="139" t="s">
        <v>507</v>
      </c>
      <c r="E126" s="134" t="s">
        <v>442</v>
      </c>
      <c r="F126" s="134" t="s">
        <v>442</v>
      </c>
      <c r="G126" s="134" t="s">
        <v>382</v>
      </c>
      <c r="H126" s="110" t="s">
        <v>383</v>
      </c>
      <c r="I126" s="132">
        <v>10</v>
      </c>
      <c r="J126" s="103"/>
      <c r="K126" s="103"/>
      <c r="L126" s="103"/>
      <c r="M126" s="160" t="s">
        <v>542</v>
      </c>
    </row>
    <row r="127" spans="2:13" x14ac:dyDescent="0.35">
      <c r="B127" s="128" t="s">
        <v>535</v>
      </c>
      <c r="C127" s="110" t="s">
        <v>538</v>
      </c>
      <c r="D127" s="139" t="s">
        <v>507</v>
      </c>
      <c r="E127" s="134" t="s">
        <v>442</v>
      </c>
      <c r="F127" s="134" t="s">
        <v>442</v>
      </c>
      <c r="G127" s="134" t="s">
        <v>382</v>
      </c>
      <c r="H127" s="110" t="s">
        <v>383</v>
      </c>
      <c r="I127" s="132">
        <v>10</v>
      </c>
      <c r="J127" s="103"/>
      <c r="K127" s="103"/>
      <c r="L127" s="103"/>
      <c r="M127" s="160" t="s">
        <v>542</v>
      </c>
    </row>
    <row r="128" spans="2:13" x14ac:dyDescent="0.35">
      <c r="B128" s="128" t="s">
        <v>536</v>
      </c>
      <c r="C128" s="110" t="s">
        <v>539</v>
      </c>
      <c r="D128" s="139" t="s">
        <v>507</v>
      </c>
      <c r="E128" s="134" t="s">
        <v>442</v>
      </c>
      <c r="F128" s="134" t="s">
        <v>442</v>
      </c>
      <c r="G128" s="134" t="s">
        <v>382</v>
      </c>
      <c r="H128" s="110" t="s">
        <v>383</v>
      </c>
      <c r="I128" s="132">
        <v>10</v>
      </c>
      <c r="J128" s="103"/>
      <c r="K128" s="103"/>
      <c r="L128" s="103"/>
      <c r="M128" s="160" t="s">
        <v>542</v>
      </c>
    </row>
    <row r="129" spans="2:13" ht="16" thickBot="1" x14ac:dyDescent="0.4">
      <c r="B129" s="143" t="s">
        <v>501</v>
      </c>
      <c r="C129" s="156"/>
      <c r="D129" s="156"/>
      <c r="E129" s="156"/>
      <c r="F129" s="156"/>
      <c r="G129" s="156"/>
      <c r="H129" s="156"/>
      <c r="I129" s="163"/>
      <c r="J129" s="156"/>
      <c r="K129" s="157">
        <f>K125+K120+K112</f>
        <v>2126</v>
      </c>
      <c r="L129" s="157">
        <f>L125+L120+L112</f>
        <v>0</v>
      </c>
      <c r="M129" s="175"/>
    </row>
    <row r="130" spans="2:13" s="167" customFormat="1" x14ac:dyDescent="0.35">
      <c r="I130" s="170"/>
    </row>
    <row r="131" spans="2:13" s="167" customFormat="1" x14ac:dyDescent="0.35">
      <c r="I131" s="170"/>
    </row>
    <row r="132" spans="2:13" s="167" customFormat="1" x14ac:dyDescent="0.35">
      <c r="I132" s="170"/>
    </row>
    <row r="133" spans="2:13" s="167" customFormat="1" x14ac:dyDescent="0.35">
      <c r="I133" s="170"/>
    </row>
    <row r="134" spans="2:13" s="167" customFormat="1" x14ac:dyDescent="0.35">
      <c r="I134" s="170"/>
    </row>
    <row r="135" spans="2:13" s="167" customFormat="1" x14ac:dyDescent="0.35">
      <c r="I135" s="170"/>
    </row>
    <row r="136" spans="2:13" s="167" customFormat="1" x14ac:dyDescent="0.35">
      <c r="I136" s="170"/>
    </row>
    <row r="137" spans="2:13" s="167" customFormat="1" x14ac:dyDescent="0.35">
      <c r="I137" s="170"/>
    </row>
    <row r="138" spans="2:13" s="167" customFormat="1" x14ac:dyDescent="0.35">
      <c r="I138" s="170"/>
    </row>
    <row r="139" spans="2:13" s="167" customFormat="1" x14ac:dyDescent="0.35">
      <c r="I139" s="170"/>
    </row>
    <row r="140" spans="2:13" s="167" customFormat="1" x14ac:dyDescent="0.35">
      <c r="I140" s="170"/>
    </row>
    <row r="141" spans="2:13" s="167" customFormat="1" x14ac:dyDescent="0.35">
      <c r="I141" s="170"/>
    </row>
    <row r="142" spans="2:13" s="167" customFormat="1" x14ac:dyDescent="0.35">
      <c r="I142" s="170"/>
    </row>
    <row r="143" spans="2:13" s="167" customFormat="1" x14ac:dyDescent="0.35">
      <c r="I143" s="170"/>
    </row>
    <row r="144" spans="2:13" s="167" customFormat="1" x14ac:dyDescent="0.35">
      <c r="I144" s="170"/>
    </row>
    <row r="145" spans="9:9" s="167" customFormat="1" x14ac:dyDescent="0.35">
      <c r="I145" s="170"/>
    </row>
    <row r="146" spans="9:9" s="167" customFormat="1" x14ac:dyDescent="0.35">
      <c r="I146" s="170"/>
    </row>
    <row r="147" spans="9:9" s="167" customFormat="1" x14ac:dyDescent="0.35">
      <c r="I147" s="170"/>
    </row>
    <row r="148" spans="9:9" s="167" customFormat="1" x14ac:dyDescent="0.35">
      <c r="I148" s="170"/>
    </row>
    <row r="149" spans="9:9" s="167" customFormat="1" x14ac:dyDescent="0.35">
      <c r="I149" s="170"/>
    </row>
    <row r="150" spans="9:9" s="167" customFormat="1" x14ac:dyDescent="0.35">
      <c r="I150" s="170"/>
    </row>
    <row r="151" spans="9:9" s="167" customFormat="1" x14ac:dyDescent="0.35">
      <c r="I151" s="170"/>
    </row>
    <row r="152" spans="9:9" s="167" customFormat="1" x14ac:dyDescent="0.35">
      <c r="I152" s="170"/>
    </row>
    <row r="153" spans="9:9" s="167" customFormat="1" x14ac:dyDescent="0.35">
      <c r="I153" s="170"/>
    </row>
    <row r="154" spans="9:9" s="167" customFormat="1" x14ac:dyDescent="0.35">
      <c r="I154" s="170"/>
    </row>
    <row r="155" spans="9:9" s="167" customFormat="1" x14ac:dyDescent="0.35">
      <c r="I155" s="170"/>
    </row>
    <row r="156" spans="9:9" s="167" customFormat="1" x14ac:dyDescent="0.35">
      <c r="I156" s="170"/>
    </row>
    <row r="157" spans="9:9" s="167" customFormat="1" x14ac:dyDescent="0.35">
      <c r="I157" s="170"/>
    </row>
    <row r="158" spans="9:9" s="167" customFormat="1" x14ac:dyDescent="0.35">
      <c r="I158" s="170"/>
    </row>
    <row r="159" spans="9:9" s="167" customFormat="1" x14ac:dyDescent="0.35">
      <c r="I159" s="170"/>
    </row>
    <row r="160" spans="9:9" s="167" customFormat="1" x14ac:dyDescent="0.35">
      <c r="I160" s="170"/>
    </row>
    <row r="161" spans="9:9" s="167" customFormat="1" x14ac:dyDescent="0.35">
      <c r="I161" s="170"/>
    </row>
    <row r="162" spans="9:9" s="167" customFormat="1" x14ac:dyDescent="0.35">
      <c r="I162" s="170"/>
    </row>
    <row r="163" spans="9:9" s="167" customFormat="1" x14ac:dyDescent="0.35">
      <c r="I163" s="170"/>
    </row>
    <row r="164" spans="9:9" s="167" customFormat="1" x14ac:dyDescent="0.35">
      <c r="I164" s="170"/>
    </row>
    <row r="165" spans="9:9" s="167" customFormat="1" x14ac:dyDescent="0.35">
      <c r="I165" s="170"/>
    </row>
    <row r="166" spans="9:9" s="167" customFormat="1" x14ac:dyDescent="0.35">
      <c r="I166" s="170"/>
    </row>
    <row r="167" spans="9:9" s="167" customFormat="1" x14ac:dyDescent="0.35">
      <c r="I167" s="170"/>
    </row>
    <row r="168" spans="9:9" s="167" customFormat="1" x14ac:dyDescent="0.35">
      <c r="I168" s="170"/>
    </row>
    <row r="169" spans="9:9" s="167" customFormat="1" x14ac:dyDescent="0.35">
      <c r="I169" s="170"/>
    </row>
    <row r="170" spans="9:9" s="167" customFormat="1" x14ac:dyDescent="0.35">
      <c r="I170" s="170"/>
    </row>
    <row r="171" spans="9:9" s="167" customFormat="1" x14ac:dyDescent="0.35">
      <c r="I171" s="170"/>
    </row>
    <row r="172" spans="9:9" s="167" customFormat="1" x14ac:dyDescent="0.35">
      <c r="I172" s="170"/>
    </row>
    <row r="173" spans="9:9" s="167" customFormat="1" x14ac:dyDescent="0.35">
      <c r="I173" s="170"/>
    </row>
    <row r="174" spans="9:9" s="167" customFormat="1" x14ac:dyDescent="0.35">
      <c r="I174" s="170"/>
    </row>
    <row r="175" spans="9:9" s="167" customFormat="1" x14ac:dyDescent="0.35">
      <c r="I175" s="170"/>
    </row>
    <row r="176" spans="9:9" s="167" customFormat="1" x14ac:dyDescent="0.35">
      <c r="I176" s="170"/>
    </row>
    <row r="177" spans="9:9" s="167" customFormat="1" x14ac:dyDescent="0.35">
      <c r="I177" s="170"/>
    </row>
    <row r="178" spans="9:9" s="167" customFormat="1" x14ac:dyDescent="0.35">
      <c r="I178" s="170"/>
    </row>
    <row r="179" spans="9:9" s="167" customFormat="1" x14ac:dyDescent="0.35">
      <c r="I179" s="170"/>
    </row>
    <row r="180" spans="9:9" s="167" customFormat="1" x14ac:dyDescent="0.35">
      <c r="I180" s="170"/>
    </row>
    <row r="181" spans="9:9" s="167" customFormat="1" x14ac:dyDescent="0.35">
      <c r="I181" s="170"/>
    </row>
    <row r="182" spans="9:9" s="167" customFormat="1" x14ac:dyDescent="0.35">
      <c r="I182" s="170"/>
    </row>
    <row r="183" spans="9:9" s="167" customFormat="1" x14ac:dyDescent="0.35">
      <c r="I183" s="170"/>
    </row>
    <row r="184" spans="9:9" s="167" customFormat="1" x14ac:dyDescent="0.35">
      <c r="I184" s="170"/>
    </row>
    <row r="185" spans="9:9" s="167" customFormat="1" x14ac:dyDescent="0.35">
      <c r="I185" s="170"/>
    </row>
    <row r="186" spans="9:9" s="167" customFormat="1" x14ac:dyDescent="0.35">
      <c r="I186" s="170"/>
    </row>
    <row r="187" spans="9:9" s="167" customFormat="1" x14ac:dyDescent="0.35">
      <c r="I187" s="170"/>
    </row>
    <row r="188" spans="9:9" s="167" customFormat="1" x14ac:dyDescent="0.35">
      <c r="I188" s="170"/>
    </row>
    <row r="189" spans="9:9" s="167" customFormat="1" x14ac:dyDescent="0.35">
      <c r="I189" s="170"/>
    </row>
    <row r="190" spans="9:9" s="167" customFormat="1" x14ac:dyDescent="0.35">
      <c r="I190" s="170"/>
    </row>
    <row r="191" spans="9:9" s="167" customFormat="1" x14ac:dyDescent="0.35">
      <c r="I191" s="170"/>
    </row>
    <row r="192" spans="9:9" s="167" customFormat="1" x14ac:dyDescent="0.35">
      <c r="I192" s="170"/>
    </row>
    <row r="193" spans="9:9" s="167" customFormat="1" x14ac:dyDescent="0.35">
      <c r="I193" s="170"/>
    </row>
    <row r="194" spans="9:9" s="167" customFormat="1" x14ac:dyDescent="0.35">
      <c r="I194" s="170"/>
    </row>
    <row r="195" spans="9:9" s="167" customFormat="1" x14ac:dyDescent="0.35">
      <c r="I195" s="170"/>
    </row>
    <row r="196" spans="9:9" s="167" customFormat="1" x14ac:dyDescent="0.35">
      <c r="I196" s="170"/>
    </row>
    <row r="197" spans="9:9" s="167" customFormat="1" x14ac:dyDescent="0.35">
      <c r="I197" s="170"/>
    </row>
    <row r="198" spans="9:9" s="167" customFormat="1" x14ac:dyDescent="0.35">
      <c r="I198" s="170"/>
    </row>
    <row r="199" spans="9:9" s="167" customFormat="1" x14ac:dyDescent="0.35">
      <c r="I199" s="170"/>
    </row>
    <row r="200" spans="9:9" s="167" customFormat="1" x14ac:dyDescent="0.35">
      <c r="I200" s="170"/>
    </row>
    <row r="201" spans="9:9" s="167" customFormat="1" x14ac:dyDescent="0.35">
      <c r="I201" s="170"/>
    </row>
    <row r="202" spans="9:9" s="167" customFormat="1" x14ac:dyDescent="0.35">
      <c r="I202" s="170"/>
    </row>
    <row r="203" spans="9:9" s="167" customFormat="1" x14ac:dyDescent="0.35">
      <c r="I203" s="170"/>
    </row>
    <row r="204" spans="9:9" s="167" customFormat="1" x14ac:dyDescent="0.35">
      <c r="I204" s="170"/>
    </row>
    <row r="205" spans="9:9" s="167" customFormat="1" x14ac:dyDescent="0.35">
      <c r="I205" s="170"/>
    </row>
    <row r="206" spans="9:9" s="167" customFormat="1" x14ac:dyDescent="0.35">
      <c r="I206" s="170"/>
    </row>
    <row r="207" spans="9:9" s="167" customFormat="1" x14ac:dyDescent="0.35">
      <c r="I207" s="170"/>
    </row>
    <row r="208" spans="9:9" s="167" customFormat="1" x14ac:dyDescent="0.35">
      <c r="I208" s="170"/>
    </row>
    <row r="209" spans="9:9" s="167" customFormat="1" x14ac:dyDescent="0.35">
      <c r="I209" s="170"/>
    </row>
    <row r="210" spans="9:9" s="167" customFormat="1" x14ac:dyDescent="0.35">
      <c r="I210" s="170"/>
    </row>
    <row r="211" spans="9:9" s="167" customFormat="1" x14ac:dyDescent="0.35">
      <c r="I211" s="170"/>
    </row>
    <row r="212" spans="9:9" s="167" customFormat="1" x14ac:dyDescent="0.35">
      <c r="I212" s="170"/>
    </row>
    <row r="213" spans="9:9" s="167" customFormat="1" x14ac:dyDescent="0.35">
      <c r="I213" s="170"/>
    </row>
    <row r="214" spans="9:9" s="167" customFormat="1" x14ac:dyDescent="0.35">
      <c r="I214" s="170"/>
    </row>
    <row r="215" spans="9:9" s="167" customFormat="1" x14ac:dyDescent="0.35">
      <c r="I215" s="170"/>
    </row>
    <row r="216" spans="9:9" s="167" customFormat="1" x14ac:dyDescent="0.35">
      <c r="I216" s="170"/>
    </row>
    <row r="217" spans="9:9" s="167" customFormat="1" x14ac:dyDescent="0.35">
      <c r="I217" s="170"/>
    </row>
    <row r="218" spans="9:9" s="167" customFormat="1" x14ac:dyDescent="0.35">
      <c r="I218" s="170"/>
    </row>
    <row r="219" spans="9:9" s="167" customFormat="1" x14ac:dyDescent="0.35">
      <c r="I219" s="170"/>
    </row>
    <row r="220" spans="9:9" s="167" customFormat="1" x14ac:dyDescent="0.35">
      <c r="I220" s="170"/>
    </row>
    <row r="221" spans="9:9" s="167" customFormat="1" x14ac:dyDescent="0.35">
      <c r="I221" s="170"/>
    </row>
    <row r="222" spans="9:9" s="167" customFormat="1" x14ac:dyDescent="0.35">
      <c r="I222" s="170"/>
    </row>
    <row r="223" spans="9:9" s="167" customFormat="1" x14ac:dyDescent="0.35">
      <c r="I223" s="170"/>
    </row>
    <row r="224" spans="9:9" s="167" customFormat="1" x14ac:dyDescent="0.35">
      <c r="I224" s="170"/>
    </row>
    <row r="225" spans="9:9" s="167" customFormat="1" x14ac:dyDescent="0.35">
      <c r="I225" s="170"/>
    </row>
    <row r="226" spans="9:9" s="167" customFormat="1" x14ac:dyDescent="0.35">
      <c r="I226" s="170"/>
    </row>
    <row r="227" spans="9:9" s="167" customFormat="1" x14ac:dyDescent="0.35">
      <c r="I227" s="170"/>
    </row>
    <row r="228" spans="9:9" s="167" customFormat="1" x14ac:dyDescent="0.35">
      <c r="I228" s="170"/>
    </row>
    <row r="229" spans="9:9" s="167" customFormat="1" x14ac:dyDescent="0.35">
      <c r="I229" s="170"/>
    </row>
    <row r="230" spans="9:9" s="167" customFormat="1" x14ac:dyDescent="0.35">
      <c r="I230" s="170"/>
    </row>
    <row r="231" spans="9:9" s="167" customFormat="1" x14ac:dyDescent="0.35">
      <c r="I231" s="170"/>
    </row>
    <row r="232" spans="9:9" s="167" customFormat="1" x14ac:dyDescent="0.35">
      <c r="I232" s="170"/>
    </row>
    <row r="233" spans="9:9" s="167" customFormat="1" x14ac:dyDescent="0.35">
      <c r="I233" s="170"/>
    </row>
    <row r="234" spans="9:9" s="167" customFormat="1" x14ac:dyDescent="0.35">
      <c r="I234" s="170"/>
    </row>
    <row r="235" spans="9:9" s="167" customFormat="1" x14ac:dyDescent="0.35">
      <c r="I235" s="170"/>
    </row>
    <row r="236" spans="9:9" s="167" customFormat="1" x14ac:dyDescent="0.35">
      <c r="I236" s="170"/>
    </row>
    <row r="237" spans="9:9" s="167" customFormat="1" x14ac:dyDescent="0.35">
      <c r="I237" s="170"/>
    </row>
    <row r="238" spans="9:9" s="167" customFormat="1" x14ac:dyDescent="0.35">
      <c r="I238" s="170"/>
    </row>
    <row r="239" spans="9:9" s="167" customFormat="1" x14ac:dyDescent="0.35">
      <c r="I239" s="170"/>
    </row>
    <row r="240" spans="9:9" s="167" customFormat="1" x14ac:dyDescent="0.35">
      <c r="I240" s="170"/>
    </row>
    <row r="241" spans="9:9" s="167" customFormat="1" x14ac:dyDescent="0.35">
      <c r="I241" s="170"/>
    </row>
    <row r="242" spans="9:9" s="167" customFormat="1" x14ac:dyDescent="0.35">
      <c r="I242" s="170"/>
    </row>
    <row r="243" spans="9:9" s="167" customFormat="1" x14ac:dyDescent="0.35">
      <c r="I243" s="170"/>
    </row>
    <row r="244" spans="9:9" s="167" customFormat="1" x14ac:dyDescent="0.35">
      <c r="I244" s="170"/>
    </row>
    <row r="245" spans="9:9" s="167" customFormat="1" x14ac:dyDescent="0.35">
      <c r="I245" s="170"/>
    </row>
    <row r="246" spans="9:9" s="167" customFormat="1" x14ac:dyDescent="0.35">
      <c r="I246" s="170"/>
    </row>
    <row r="247" spans="9:9" s="167" customFormat="1" x14ac:dyDescent="0.35">
      <c r="I247" s="170"/>
    </row>
    <row r="248" spans="9:9" s="167" customFormat="1" x14ac:dyDescent="0.35">
      <c r="I248" s="170"/>
    </row>
    <row r="249" spans="9:9" s="167" customFormat="1" x14ac:dyDescent="0.35">
      <c r="I249" s="170"/>
    </row>
    <row r="250" spans="9:9" s="167" customFormat="1" x14ac:dyDescent="0.35">
      <c r="I250" s="170"/>
    </row>
    <row r="251" spans="9:9" s="167" customFormat="1" x14ac:dyDescent="0.35">
      <c r="I251" s="170"/>
    </row>
    <row r="252" spans="9:9" s="167" customFormat="1" x14ac:dyDescent="0.35">
      <c r="I252" s="170"/>
    </row>
    <row r="253" spans="9:9" s="167" customFormat="1" x14ac:dyDescent="0.35">
      <c r="I253" s="170"/>
    </row>
    <row r="254" spans="9:9" s="167" customFormat="1" x14ac:dyDescent="0.35">
      <c r="I254" s="170"/>
    </row>
    <row r="255" spans="9:9" s="167" customFormat="1" x14ac:dyDescent="0.35">
      <c r="I255" s="170"/>
    </row>
    <row r="256" spans="9:9" s="167" customFormat="1" x14ac:dyDescent="0.35">
      <c r="I256" s="170"/>
    </row>
    <row r="257" spans="9:9" s="167" customFormat="1" x14ac:dyDescent="0.35">
      <c r="I257" s="170"/>
    </row>
    <row r="258" spans="9:9" s="167" customFormat="1" x14ac:dyDescent="0.35">
      <c r="I258" s="170"/>
    </row>
    <row r="259" spans="9:9" s="167" customFormat="1" x14ac:dyDescent="0.35">
      <c r="I259" s="170"/>
    </row>
    <row r="260" spans="9:9" s="167" customFormat="1" x14ac:dyDescent="0.35">
      <c r="I260" s="170"/>
    </row>
    <row r="261" spans="9:9" s="167" customFormat="1" x14ac:dyDescent="0.35">
      <c r="I261" s="170"/>
    </row>
    <row r="262" spans="9:9" s="167" customFormat="1" x14ac:dyDescent="0.35">
      <c r="I262" s="170"/>
    </row>
    <row r="263" spans="9:9" s="167" customFormat="1" x14ac:dyDescent="0.35">
      <c r="I263" s="170"/>
    </row>
    <row r="264" spans="9:9" s="167" customFormat="1" x14ac:dyDescent="0.35">
      <c r="I264" s="170"/>
    </row>
    <row r="265" spans="9:9" s="167" customFormat="1" x14ac:dyDescent="0.35">
      <c r="I265" s="170"/>
    </row>
    <row r="266" spans="9:9" s="167" customFormat="1" x14ac:dyDescent="0.35">
      <c r="I266" s="170"/>
    </row>
    <row r="267" spans="9:9" s="167" customFormat="1" x14ac:dyDescent="0.35">
      <c r="I267" s="170"/>
    </row>
    <row r="268" spans="9:9" s="167" customFormat="1" x14ac:dyDescent="0.35">
      <c r="I268" s="170"/>
    </row>
    <row r="269" spans="9:9" s="167" customFormat="1" x14ac:dyDescent="0.35">
      <c r="I269" s="170"/>
    </row>
    <row r="270" spans="9:9" s="167" customFormat="1" x14ac:dyDescent="0.35">
      <c r="I270" s="170"/>
    </row>
    <row r="271" spans="9:9" s="167" customFormat="1" x14ac:dyDescent="0.35">
      <c r="I271" s="170"/>
    </row>
    <row r="272" spans="9:9" s="167" customFormat="1" x14ac:dyDescent="0.35">
      <c r="I272" s="170"/>
    </row>
    <row r="273" spans="9:9" s="167" customFormat="1" x14ac:dyDescent="0.35">
      <c r="I273" s="170"/>
    </row>
    <row r="274" spans="9:9" s="167" customFormat="1" x14ac:dyDescent="0.35">
      <c r="I274" s="170"/>
    </row>
    <row r="275" spans="9:9" s="167" customFormat="1" x14ac:dyDescent="0.35">
      <c r="I275" s="170"/>
    </row>
    <row r="276" spans="9:9" s="167" customFormat="1" x14ac:dyDescent="0.35">
      <c r="I276" s="170"/>
    </row>
    <row r="277" spans="9:9" s="167" customFormat="1" x14ac:dyDescent="0.35">
      <c r="I277" s="170"/>
    </row>
    <row r="278" spans="9:9" s="167" customFormat="1" x14ac:dyDescent="0.35">
      <c r="I278" s="170"/>
    </row>
    <row r="279" spans="9:9" s="167" customFormat="1" x14ac:dyDescent="0.35">
      <c r="I279" s="170"/>
    </row>
    <row r="280" spans="9:9" s="167" customFormat="1" x14ac:dyDescent="0.35">
      <c r="I280" s="170"/>
    </row>
    <row r="281" spans="9:9" s="167" customFormat="1" x14ac:dyDescent="0.35">
      <c r="I281" s="170"/>
    </row>
    <row r="282" spans="9:9" s="167" customFormat="1" x14ac:dyDescent="0.35">
      <c r="I282" s="170"/>
    </row>
    <row r="283" spans="9:9" s="167" customFormat="1" x14ac:dyDescent="0.35">
      <c r="I283" s="170"/>
    </row>
    <row r="284" spans="9:9" s="167" customFormat="1" x14ac:dyDescent="0.35">
      <c r="I284" s="170"/>
    </row>
    <row r="285" spans="9:9" s="167" customFormat="1" x14ac:dyDescent="0.35">
      <c r="I285" s="170"/>
    </row>
    <row r="286" spans="9:9" s="167" customFormat="1" x14ac:dyDescent="0.35">
      <c r="I286" s="170"/>
    </row>
    <row r="287" spans="9:9" s="167" customFormat="1" x14ac:dyDescent="0.35">
      <c r="I287" s="170"/>
    </row>
    <row r="288" spans="9:9" s="167" customFormat="1" x14ac:dyDescent="0.35">
      <c r="I288" s="170"/>
    </row>
    <row r="289" spans="9:9" s="167" customFormat="1" x14ac:dyDescent="0.35">
      <c r="I289" s="170"/>
    </row>
    <row r="290" spans="9:9" s="167" customFormat="1" x14ac:dyDescent="0.35">
      <c r="I290" s="170"/>
    </row>
    <row r="291" spans="9:9" s="167" customFormat="1" x14ac:dyDescent="0.35">
      <c r="I291" s="170"/>
    </row>
    <row r="292" spans="9:9" s="167" customFormat="1" x14ac:dyDescent="0.35">
      <c r="I292" s="170"/>
    </row>
    <row r="293" spans="9:9" s="167" customFormat="1" x14ac:dyDescent="0.35">
      <c r="I293" s="170"/>
    </row>
    <row r="294" spans="9:9" s="167" customFormat="1" x14ac:dyDescent="0.35">
      <c r="I294" s="170"/>
    </row>
    <row r="295" spans="9:9" s="167" customFormat="1" x14ac:dyDescent="0.35">
      <c r="I295" s="170"/>
    </row>
    <row r="296" spans="9:9" s="167" customFormat="1" x14ac:dyDescent="0.35">
      <c r="I296" s="170"/>
    </row>
    <row r="297" spans="9:9" s="167" customFormat="1" x14ac:dyDescent="0.35">
      <c r="I297" s="170"/>
    </row>
    <row r="298" spans="9:9" s="167" customFormat="1" x14ac:dyDescent="0.35">
      <c r="I298" s="170"/>
    </row>
    <row r="299" spans="9:9" s="167" customFormat="1" x14ac:dyDescent="0.35">
      <c r="I299" s="170"/>
    </row>
    <row r="300" spans="9:9" s="167" customFormat="1" x14ac:dyDescent="0.35">
      <c r="I300" s="170"/>
    </row>
    <row r="301" spans="9:9" s="167" customFormat="1" x14ac:dyDescent="0.35">
      <c r="I301" s="170"/>
    </row>
    <row r="302" spans="9:9" s="167" customFormat="1" x14ac:dyDescent="0.35">
      <c r="I302" s="170"/>
    </row>
    <row r="303" spans="9:9" s="167" customFormat="1" x14ac:dyDescent="0.35">
      <c r="I303" s="170"/>
    </row>
    <row r="304" spans="9:9" s="167" customFormat="1" x14ac:dyDescent="0.35">
      <c r="I304" s="170"/>
    </row>
    <row r="305" spans="9:9" s="167" customFormat="1" x14ac:dyDescent="0.35">
      <c r="I305" s="170"/>
    </row>
    <row r="306" spans="9:9" s="167" customFormat="1" x14ac:dyDescent="0.35">
      <c r="I306" s="170"/>
    </row>
    <row r="307" spans="9:9" s="167" customFormat="1" x14ac:dyDescent="0.35">
      <c r="I307" s="170"/>
    </row>
    <row r="308" spans="9:9" s="167" customFormat="1" x14ac:dyDescent="0.35">
      <c r="I308" s="170"/>
    </row>
    <row r="309" spans="9:9" s="167" customFormat="1" x14ac:dyDescent="0.35">
      <c r="I309" s="170"/>
    </row>
    <row r="310" spans="9:9" s="167" customFormat="1" x14ac:dyDescent="0.35">
      <c r="I310" s="170"/>
    </row>
    <row r="311" spans="9:9" s="167" customFormat="1" x14ac:dyDescent="0.35">
      <c r="I311" s="170"/>
    </row>
    <row r="312" spans="9:9" s="167" customFormat="1" x14ac:dyDescent="0.35">
      <c r="I312" s="170"/>
    </row>
    <row r="313" spans="9:9" s="167" customFormat="1" x14ac:dyDescent="0.35">
      <c r="I313" s="170"/>
    </row>
    <row r="314" spans="9:9" s="167" customFormat="1" x14ac:dyDescent="0.35">
      <c r="I314" s="170"/>
    </row>
    <row r="315" spans="9:9" s="167" customFormat="1" x14ac:dyDescent="0.35">
      <c r="I315" s="170"/>
    </row>
    <row r="316" spans="9:9" s="167" customFormat="1" x14ac:dyDescent="0.35">
      <c r="I316" s="170"/>
    </row>
    <row r="317" spans="9:9" s="167" customFormat="1" x14ac:dyDescent="0.35">
      <c r="I317" s="170"/>
    </row>
    <row r="318" spans="9:9" s="167" customFormat="1" x14ac:dyDescent="0.35">
      <c r="I318" s="170"/>
    </row>
    <row r="319" spans="9:9" s="167" customFormat="1" x14ac:dyDescent="0.35">
      <c r="I319" s="170"/>
    </row>
    <row r="320" spans="9:9" s="167" customFormat="1" x14ac:dyDescent="0.35">
      <c r="I320" s="170"/>
    </row>
    <row r="321" spans="9:9" s="167" customFormat="1" x14ac:dyDescent="0.35">
      <c r="I321" s="170"/>
    </row>
    <row r="322" spans="9:9" s="167" customFormat="1" x14ac:dyDescent="0.35">
      <c r="I322" s="170"/>
    </row>
    <row r="323" spans="9:9" s="167" customFormat="1" x14ac:dyDescent="0.35">
      <c r="I323" s="170"/>
    </row>
    <row r="324" spans="9:9" s="167" customFormat="1" x14ac:dyDescent="0.35">
      <c r="I324" s="170"/>
    </row>
    <row r="325" spans="9:9" s="167" customFormat="1" x14ac:dyDescent="0.35">
      <c r="I325" s="170"/>
    </row>
    <row r="326" spans="9:9" s="167" customFormat="1" x14ac:dyDescent="0.35">
      <c r="I326" s="170"/>
    </row>
    <row r="327" spans="9:9" s="167" customFormat="1" x14ac:dyDescent="0.35">
      <c r="I327" s="170"/>
    </row>
    <row r="328" spans="9:9" s="167" customFormat="1" x14ac:dyDescent="0.35">
      <c r="I328" s="170"/>
    </row>
    <row r="329" spans="9:9" s="167" customFormat="1" x14ac:dyDescent="0.35">
      <c r="I329" s="170"/>
    </row>
    <row r="330" spans="9:9" s="167" customFormat="1" x14ac:dyDescent="0.35">
      <c r="I330" s="170"/>
    </row>
    <row r="331" spans="9:9" s="167" customFormat="1" x14ac:dyDescent="0.35">
      <c r="I331" s="170"/>
    </row>
    <row r="332" spans="9:9" s="167" customFormat="1" x14ac:dyDescent="0.35">
      <c r="I332" s="170"/>
    </row>
    <row r="333" spans="9:9" s="167" customFormat="1" x14ac:dyDescent="0.35">
      <c r="I333" s="170"/>
    </row>
    <row r="334" spans="9:9" s="167" customFormat="1" x14ac:dyDescent="0.35">
      <c r="I334" s="170"/>
    </row>
    <row r="335" spans="9:9" s="167" customFormat="1" x14ac:dyDescent="0.35">
      <c r="I335" s="170"/>
    </row>
    <row r="336" spans="9:9" s="167" customFormat="1" x14ac:dyDescent="0.35">
      <c r="I336" s="170"/>
    </row>
    <row r="337" spans="9:9" s="167" customFormat="1" x14ac:dyDescent="0.35">
      <c r="I337" s="170"/>
    </row>
    <row r="338" spans="9:9" s="167" customFormat="1" x14ac:dyDescent="0.35">
      <c r="I338" s="170"/>
    </row>
    <row r="339" spans="9:9" s="167" customFormat="1" x14ac:dyDescent="0.35">
      <c r="I339" s="170"/>
    </row>
    <row r="340" spans="9:9" s="167" customFormat="1" x14ac:dyDescent="0.35">
      <c r="I340" s="170"/>
    </row>
    <row r="341" spans="9:9" s="167" customFormat="1" x14ac:dyDescent="0.35">
      <c r="I341" s="170"/>
    </row>
    <row r="342" spans="9:9" s="167" customFormat="1" x14ac:dyDescent="0.35">
      <c r="I342" s="170"/>
    </row>
    <row r="343" spans="9:9" s="167" customFormat="1" x14ac:dyDescent="0.35">
      <c r="I343" s="170"/>
    </row>
    <row r="344" spans="9:9" s="167" customFormat="1" x14ac:dyDescent="0.35">
      <c r="I344" s="170"/>
    </row>
    <row r="345" spans="9:9" s="167" customFormat="1" x14ac:dyDescent="0.35">
      <c r="I345" s="170"/>
    </row>
    <row r="346" spans="9:9" s="167" customFormat="1" x14ac:dyDescent="0.35">
      <c r="I346" s="170"/>
    </row>
    <row r="347" spans="9:9" s="167" customFormat="1" x14ac:dyDescent="0.35">
      <c r="I347" s="170"/>
    </row>
    <row r="348" spans="9:9" s="167" customFormat="1" x14ac:dyDescent="0.35">
      <c r="I348" s="170"/>
    </row>
    <row r="349" spans="9:9" s="167" customFormat="1" x14ac:dyDescent="0.35">
      <c r="I349" s="170"/>
    </row>
    <row r="350" spans="9:9" s="167" customFormat="1" x14ac:dyDescent="0.35">
      <c r="I350" s="170"/>
    </row>
    <row r="351" spans="9:9" s="167" customFormat="1" x14ac:dyDescent="0.35">
      <c r="I351" s="170"/>
    </row>
    <row r="352" spans="9:9" s="167" customFormat="1" x14ac:dyDescent="0.35">
      <c r="I352" s="170"/>
    </row>
    <row r="353" spans="9:9" s="167" customFormat="1" x14ac:dyDescent="0.35">
      <c r="I353" s="170"/>
    </row>
    <row r="354" spans="9:9" s="167" customFormat="1" x14ac:dyDescent="0.35">
      <c r="I354" s="170"/>
    </row>
    <row r="355" spans="9:9" s="167" customFormat="1" x14ac:dyDescent="0.35">
      <c r="I355" s="170"/>
    </row>
    <row r="356" spans="9:9" s="167" customFormat="1" x14ac:dyDescent="0.35">
      <c r="I356" s="170"/>
    </row>
    <row r="357" spans="9:9" s="167" customFormat="1" x14ac:dyDescent="0.35">
      <c r="I357" s="170"/>
    </row>
    <row r="358" spans="9:9" s="167" customFormat="1" x14ac:dyDescent="0.35">
      <c r="I358" s="170"/>
    </row>
    <row r="359" spans="9:9" s="167" customFormat="1" x14ac:dyDescent="0.35">
      <c r="I359" s="170"/>
    </row>
    <row r="360" spans="9:9" s="167" customFormat="1" x14ac:dyDescent="0.35">
      <c r="I360" s="170"/>
    </row>
    <row r="361" spans="9:9" s="167" customFormat="1" x14ac:dyDescent="0.35">
      <c r="I361" s="170"/>
    </row>
    <row r="362" spans="9:9" s="167" customFormat="1" x14ac:dyDescent="0.35">
      <c r="I362" s="170"/>
    </row>
    <row r="363" spans="9:9" s="167" customFormat="1" x14ac:dyDescent="0.35">
      <c r="I363" s="170"/>
    </row>
    <row r="364" spans="9:9" s="167" customFormat="1" x14ac:dyDescent="0.35">
      <c r="I364" s="170"/>
    </row>
    <row r="365" spans="9:9" s="167" customFormat="1" x14ac:dyDescent="0.35">
      <c r="I365" s="170"/>
    </row>
    <row r="366" spans="9:9" s="167" customFormat="1" x14ac:dyDescent="0.35">
      <c r="I366" s="170"/>
    </row>
    <row r="367" spans="9:9" s="167" customFormat="1" x14ac:dyDescent="0.35">
      <c r="I367" s="170"/>
    </row>
    <row r="368" spans="9:9" s="167" customFormat="1" x14ac:dyDescent="0.35">
      <c r="I368" s="170"/>
    </row>
    <row r="369" spans="9:9" s="167" customFormat="1" x14ac:dyDescent="0.35">
      <c r="I369" s="170"/>
    </row>
    <row r="370" spans="9:9" s="167" customFormat="1" x14ac:dyDescent="0.35">
      <c r="I370" s="170"/>
    </row>
    <row r="371" spans="9:9" s="167" customFormat="1" x14ac:dyDescent="0.35">
      <c r="I371" s="170"/>
    </row>
    <row r="372" spans="9:9" s="167" customFormat="1" x14ac:dyDescent="0.35">
      <c r="I372" s="170"/>
    </row>
    <row r="373" spans="9:9" s="167" customFormat="1" x14ac:dyDescent="0.35">
      <c r="I373" s="170"/>
    </row>
    <row r="374" spans="9:9" s="167" customFormat="1" x14ac:dyDescent="0.35">
      <c r="I374" s="170"/>
    </row>
    <row r="375" spans="9:9" s="167" customFormat="1" x14ac:dyDescent="0.35">
      <c r="I375" s="170"/>
    </row>
    <row r="376" spans="9:9" s="167" customFormat="1" x14ac:dyDescent="0.35">
      <c r="I376" s="170"/>
    </row>
    <row r="377" spans="9:9" s="167" customFormat="1" x14ac:dyDescent="0.35">
      <c r="I377" s="170"/>
    </row>
    <row r="378" spans="9:9" s="167" customFormat="1" x14ac:dyDescent="0.35">
      <c r="I378" s="170"/>
    </row>
    <row r="379" spans="9:9" s="167" customFormat="1" x14ac:dyDescent="0.35">
      <c r="I379" s="170"/>
    </row>
    <row r="380" spans="9:9" s="167" customFormat="1" x14ac:dyDescent="0.35">
      <c r="I380" s="170"/>
    </row>
    <row r="381" spans="9:9" s="167" customFormat="1" x14ac:dyDescent="0.35">
      <c r="I381" s="170"/>
    </row>
    <row r="382" spans="9:9" s="167" customFormat="1" x14ac:dyDescent="0.35">
      <c r="I382" s="170"/>
    </row>
    <row r="383" spans="9:9" s="167" customFormat="1" x14ac:dyDescent="0.35">
      <c r="I383" s="170"/>
    </row>
    <row r="384" spans="9:9" s="167" customFormat="1" x14ac:dyDescent="0.35">
      <c r="I384" s="170"/>
    </row>
    <row r="385" spans="9:9" s="167" customFormat="1" x14ac:dyDescent="0.35">
      <c r="I385" s="170"/>
    </row>
    <row r="386" spans="9:9" s="167" customFormat="1" x14ac:dyDescent="0.35">
      <c r="I386" s="170"/>
    </row>
    <row r="387" spans="9:9" s="167" customFormat="1" x14ac:dyDescent="0.35">
      <c r="I387" s="170"/>
    </row>
    <row r="388" spans="9:9" s="167" customFormat="1" x14ac:dyDescent="0.35">
      <c r="I388" s="170"/>
    </row>
    <row r="389" spans="9:9" s="167" customFormat="1" x14ac:dyDescent="0.35">
      <c r="I389" s="170"/>
    </row>
    <row r="390" spans="9:9" s="167" customFormat="1" x14ac:dyDescent="0.35">
      <c r="I390" s="170"/>
    </row>
    <row r="391" spans="9:9" s="167" customFormat="1" x14ac:dyDescent="0.35">
      <c r="I391" s="170"/>
    </row>
    <row r="392" spans="9:9" s="167" customFormat="1" x14ac:dyDescent="0.35">
      <c r="I392" s="170"/>
    </row>
    <row r="393" spans="9:9" s="167" customFormat="1" x14ac:dyDescent="0.35">
      <c r="I393" s="170"/>
    </row>
    <row r="394" spans="9:9" s="167" customFormat="1" x14ac:dyDescent="0.35">
      <c r="I394" s="170"/>
    </row>
    <row r="395" spans="9:9" s="167" customFormat="1" x14ac:dyDescent="0.35">
      <c r="I395" s="170"/>
    </row>
    <row r="396" spans="9:9" s="167" customFormat="1" x14ac:dyDescent="0.35">
      <c r="I396" s="170"/>
    </row>
    <row r="397" spans="9:9" s="167" customFormat="1" x14ac:dyDescent="0.35">
      <c r="I397" s="170"/>
    </row>
    <row r="398" spans="9:9" s="167" customFormat="1" x14ac:dyDescent="0.35">
      <c r="I398" s="170"/>
    </row>
    <row r="399" spans="9:9" s="167" customFormat="1" x14ac:dyDescent="0.35">
      <c r="I399" s="170"/>
    </row>
    <row r="400" spans="9:9" s="167" customFormat="1" x14ac:dyDescent="0.35">
      <c r="I400" s="170"/>
    </row>
    <row r="401" spans="9:9" s="167" customFormat="1" x14ac:dyDescent="0.35">
      <c r="I401" s="170"/>
    </row>
    <row r="402" spans="9:9" s="167" customFormat="1" x14ac:dyDescent="0.35">
      <c r="I402" s="170"/>
    </row>
    <row r="403" spans="9:9" s="167" customFormat="1" x14ac:dyDescent="0.35">
      <c r="I403" s="170"/>
    </row>
    <row r="404" spans="9:9" s="167" customFormat="1" x14ac:dyDescent="0.35">
      <c r="I404" s="170"/>
    </row>
    <row r="405" spans="9:9" s="167" customFormat="1" x14ac:dyDescent="0.35">
      <c r="I405" s="170"/>
    </row>
    <row r="406" spans="9:9" s="167" customFormat="1" x14ac:dyDescent="0.35">
      <c r="I406" s="170"/>
    </row>
    <row r="407" spans="9:9" s="167" customFormat="1" x14ac:dyDescent="0.35">
      <c r="I407" s="170"/>
    </row>
    <row r="408" spans="9:9" s="167" customFormat="1" x14ac:dyDescent="0.35">
      <c r="I408" s="170"/>
    </row>
    <row r="409" spans="9:9" s="167" customFormat="1" x14ac:dyDescent="0.35">
      <c r="I409" s="170"/>
    </row>
    <row r="410" spans="9:9" s="167" customFormat="1" x14ac:dyDescent="0.35">
      <c r="I410" s="170"/>
    </row>
    <row r="411" spans="9:9" s="167" customFormat="1" x14ac:dyDescent="0.35">
      <c r="I411" s="170"/>
    </row>
    <row r="412" spans="9:9" s="167" customFormat="1" x14ac:dyDescent="0.35">
      <c r="I412" s="170"/>
    </row>
    <row r="413" spans="9:9" s="167" customFormat="1" x14ac:dyDescent="0.35">
      <c r="I413" s="170"/>
    </row>
    <row r="414" spans="9:9" s="167" customFormat="1" x14ac:dyDescent="0.35">
      <c r="I414" s="170"/>
    </row>
    <row r="415" spans="9:9" s="167" customFormat="1" x14ac:dyDescent="0.35">
      <c r="I415" s="170"/>
    </row>
    <row r="416" spans="9:9" s="167" customFormat="1" x14ac:dyDescent="0.35">
      <c r="I416" s="170"/>
    </row>
    <row r="417" spans="9:9" s="167" customFormat="1" x14ac:dyDescent="0.35">
      <c r="I417" s="170"/>
    </row>
    <row r="418" spans="9:9" s="167" customFormat="1" x14ac:dyDescent="0.35">
      <c r="I418" s="170"/>
    </row>
    <row r="419" spans="9:9" s="167" customFormat="1" x14ac:dyDescent="0.35">
      <c r="I419" s="170"/>
    </row>
    <row r="420" spans="9:9" s="167" customFormat="1" x14ac:dyDescent="0.35">
      <c r="I420" s="170"/>
    </row>
    <row r="421" spans="9:9" s="167" customFormat="1" x14ac:dyDescent="0.35">
      <c r="I421" s="170"/>
    </row>
    <row r="422" spans="9:9" s="167" customFormat="1" x14ac:dyDescent="0.35">
      <c r="I422" s="170"/>
    </row>
    <row r="423" spans="9:9" s="167" customFormat="1" x14ac:dyDescent="0.35">
      <c r="I423" s="170"/>
    </row>
    <row r="424" spans="9:9" s="167" customFormat="1" x14ac:dyDescent="0.35">
      <c r="I424" s="170"/>
    </row>
    <row r="425" spans="9:9" s="167" customFormat="1" x14ac:dyDescent="0.35">
      <c r="I425" s="170"/>
    </row>
    <row r="426" spans="9:9" s="167" customFormat="1" x14ac:dyDescent="0.35">
      <c r="I426" s="170"/>
    </row>
    <row r="427" spans="9:9" s="167" customFormat="1" x14ac:dyDescent="0.35">
      <c r="I427" s="170"/>
    </row>
    <row r="428" spans="9:9" s="167" customFormat="1" x14ac:dyDescent="0.35">
      <c r="I428" s="170"/>
    </row>
    <row r="429" spans="9:9" s="167" customFormat="1" x14ac:dyDescent="0.35">
      <c r="I429" s="170"/>
    </row>
    <row r="430" spans="9:9" s="167" customFormat="1" x14ac:dyDescent="0.35">
      <c r="I430" s="170"/>
    </row>
    <row r="431" spans="9:9" s="167" customFormat="1" x14ac:dyDescent="0.35">
      <c r="I431" s="170"/>
    </row>
    <row r="432" spans="9:9" s="167" customFormat="1" x14ac:dyDescent="0.35">
      <c r="I432" s="170"/>
    </row>
    <row r="433" spans="9:9" s="167" customFormat="1" x14ac:dyDescent="0.35">
      <c r="I433" s="170"/>
    </row>
    <row r="434" spans="9:9" s="167" customFormat="1" x14ac:dyDescent="0.35">
      <c r="I434" s="170"/>
    </row>
    <row r="435" spans="9:9" s="167" customFormat="1" x14ac:dyDescent="0.35">
      <c r="I435" s="170"/>
    </row>
    <row r="436" spans="9:9" s="167" customFormat="1" x14ac:dyDescent="0.35">
      <c r="I436" s="170"/>
    </row>
    <row r="437" spans="9:9" s="167" customFormat="1" x14ac:dyDescent="0.35">
      <c r="I437" s="170"/>
    </row>
    <row r="438" spans="9:9" s="167" customFormat="1" x14ac:dyDescent="0.35">
      <c r="I438" s="170"/>
    </row>
    <row r="439" spans="9:9" s="167" customFormat="1" x14ac:dyDescent="0.35">
      <c r="I439" s="170"/>
    </row>
    <row r="440" spans="9:9" s="167" customFormat="1" x14ac:dyDescent="0.35">
      <c r="I440" s="170"/>
    </row>
    <row r="441" spans="9:9" s="167" customFormat="1" x14ac:dyDescent="0.35">
      <c r="I441" s="170"/>
    </row>
    <row r="442" spans="9:9" s="167" customFormat="1" x14ac:dyDescent="0.35">
      <c r="I442" s="170"/>
    </row>
    <row r="443" spans="9:9" s="167" customFormat="1" x14ac:dyDescent="0.35">
      <c r="I443" s="170"/>
    </row>
    <row r="444" spans="9:9" s="167" customFormat="1" x14ac:dyDescent="0.35">
      <c r="I444" s="170"/>
    </row>
    <row r="445" spans="9:9" s="167" customFormat="1" x14ac:dyDescent="0.35">
      <c r="I445" s="170"/>
    </row>
    <row r="446" spans="9:9" s="167" customFormat="1" x14ac:dyDescent="0.35">
      <c r="I446" s="170"/>
    </row>
    <row r="447" spans="9:9" s="167" customFormat="1" x14ac:dyDescent="0.35">
      <c r="I447" s="170"/>
    </row>
    <row r="448" spans="9:9" s="167" customFormat="1" x14ac:dyDescent="0.35">
      <c r="I448" s="170"/>
    </row>
    <row r="449" spans="9:9" s="167" customFormat="1" x14ac:dyDescent="0.35">
      <c r="I449" s="170"/>
    </row>
    <row r="450" spans="9:9" s="167" customFormat="1" x14ac:dyDescent="0.35">
      <c r="I450" s="170"/>
    </row>
    <row r="451" spans="9:9" s="167" customFormat="1" x14ac:dyDescent="0.35">
      <c r="I451" s="170"/>
    </row>
    <row r="452" spans="9:9" s="167" customFormat="1" x14ac:dyDescent="0.35">
      <c r="I452" s="170"/>
    </row>
    <row r="453" spans="9:9" s="167" customFormat="1" x14ac:dyDescent="0.35">
      <c r="I453" s="170"/>
    </row>
    <row r="454" spans="9:9" s="167" customFormat="1" x14ac:dyDescent="0.35">
      <c r="I454" s="170"/>
    </row>
    <row r="455" spans="9:9" s="167" customFormat="1" x14ac:dyDescent="0.35">
      <c r="I455" s="170"/>
    </row>
    <row r="456" spans="9:9" s="167" customFormat="1" x14ac:dyDescent="0.35">
      <c r="I456" s="170"/>
    </row>
    <row r="457" spans="9:9" s="167" customFormat="1" x14ac:dyDescent="0.35">
      <c r="I457" s="170"/>
    </row>
    <row r="458" spans="9:9" s="167" customFormat="1" x14ac:dyDescent="0.35">
      <c r="I458" s="170"/>
    </row>
    <row r="459" spans="9:9" s="167" customFormat="1" x14ac:dyDescent="0.35">
      <c r="I459" s="170"/>
    </row>
    <row r="460" spans="9:9" s="167" customFormat="1" x14ac:dyDescent="0.35">
      <c r="I460" s="170"/>
    </row>
    <row r="461" spans="9:9" s="167" customFormat="1" x14ac:dyDescent="0.35">
      <c r="I461" s="170"/>
    </row>
    <row r="462" spans="9:9" s="167" customFormat="1" x14ac:dyDescent="0.35">
      <c r="I462" s="170"/>
    </row>
    <row r="463" spans="9:9" s="167" customFormat="1" x14ac:dyDescent="0.35">
      <c r="I463" s="170"/>
    </row>
    <row r="464" spans="9:9" s="167" customFormat="1" x14ac:dyDescent="0.35">
      <c r="I464" s="170"/>
    </row>
    <row r="465" spans="9:9" s="167" customFormat="1" x14ac:dyDescent="0.35">
      <c r="I465" s="170"/>
    </row>
    <row r="466" spans="9:9" s="167" customFormat="1" x14ac:dyDescent="0.35">
      <c r="I466" s="170"/>
    </row>
    <row r="467" spans="9:9" s="167" customFormat="1" x14ac:dyDescent="0.35">
      <c r="I467" s="170"/>
    </row>
    <row r="468" spans="9:9" s="167" customFormat="1" x14ac:dyDescent="0.35">
      <c r="I468" s="170"/>
    </row>
    <row r="469" spans="9:9" s="167" customFormat="1" x14ac:dyDescent="0.35">
      <c r="I469" s="170"/>
    </row>
    <row r="470" spans="9:9" s="167" customFormat="1" x14ac:dyDescent="0.35">
      <c r="I470" s="170"/>
    </row>
    <row r="471" spans="9:9" s="167" customFormat="1" x14ac:dyDescent="0.35">
      <c r="I471" s="170"/>
    </row>
    <row r="472" spans="9:9" s="167" customFormat="1" x14ac:dyDescent="0.35">
      <c r="I472" s="170"/>
    </row>
    <row r="473" spans="9:9" s="167" customFormat="1" x14ac:dyDescent="0.35">
      <c r="I473" s="170"/>
    </row>
    <row r="474" spans="9:9" s="167" customFormat="1" x14ac:dyDescent="0.35">
      <c r="I474" s="170"/>
    </row>
    <row r="475" spans="9:9" s="167" customFormat="1" x14ac:dyDescent="0.35">
      <c r="I475" s="170"/>
    </row>
    <row r="476" spans="9:9" s="167" customFormat="1" x14ac:dyDescent="0.35">
      <c r="I476" s="170"/>
    </row>
    <row r="477" spans="9:9" s="167" customFormat="1" x14ac:dyDescent="0.35">
      <c r="I477" s="170"/>
    </row>
    <row r="478" spans="9:9" s="167" customFormat="1" x14ac:dyDescent="0.35">
      <c r="I478" s="170"/>
    </row>
    <row r="479" spans="9:9" s="167" customFormat="1" x14ac:dyDescent="0.35">
      <c r="I479" s="170"/>
    </row>
    <row r="480" spans="9:9" s="167" customFormat="1" x14ac:dyDescent="0.35">
      <c r="I480" s="170"/>
    </row>
    <row r="481" spans="9:9" s="167" customFormat="1" x14ac:dyDescent="0.35">
      <c r="I481" s="170"/>
    </row>
    <row r="482" spans="9:9" s="167" customFormat="1" x14ac:dyDescent="0.35">
      <c r="I482" s="170"/>
    </row>
    <row r="483" spans="9:9" s="167" customFormat="1" x14ac:dyDescent="0.35">
      <c r="I483" s="170"/>
    </row>
    <row r="484" spans="9:9" s="167" customFormat="1" x14ac:dyDescent="0.35">
      <c r="I484" s="170"/>
    </row>
    <row r="485" spans="9:9" s="167" customFormat="1" x14ac:dyDescent="0.35">
      <c r="I485" s="170"/>
    </row>
    <row r="486" spans="9:9" s="167" customFormat="1" x14ac:dyDescent="0.35">
      <c r="I486" s="170"/>
    </row>
    <row r="487" spans="9:9" s="167" customFormat="1" x14ac:dyDescent="0.35">
      <c r="I487" s="170"/>
    </row>
    <row r="488" spans="9:9" s="167" customFormat="1" x14ac:dyDescent="0.35">
      <c r="I488" s="170"/>
    </row>
    <row r="489" spans="9:9" s="167" customFormat="1" x14ac:dyDescent="0.35">
      <c r="I489" s="170"/>
    </row>
    <row r="490" spans="9:9" s="167" customFormat="1" x14ac:dyDescent="0.35">
      <c r="I490" s="170"/>
    </row>
    <row r="491" spans="9:9" s="167" customFormat="1" x14ac:dyDescent="0.35">
      <c r="I491" s="170"/>
    </row>
    <row r="492" spans="9:9" s="167" customFormat="1" x14ac:dyDescent="0.35">
      <c r="I492" s="170"/>
    </row>
    <row r="493" spans="9:9" s="167" customFormat="1" x14ac:dyDescent="0.35">
      <c r="I493" s="170"/>
    </row>
    <row r="494" spans="9:9" s="167" customFormat="1" x14ac:dyDescent="0.35">
      <c r="I494" s="170"/>
    </row>
    <row r="495" spans="9:9" s="167" customFormat="1" x14ac:dyDescent="0.35">
      <c r="I495" s="170"/>
    </row>
    <row r="496" spans="9:9" s="167" customFormat="1" x14ac:dyDescent="0.35">
      <c r="I496" s="170"/>
    </row>
    <row r="497" spans="9:9" s="167" customFormat="1" x14ac:dyDescent="0.35">
      <c r="I497" s="170"/>
    </row>
    <row r="498" spans="9:9" s="167" customFormat="1" x14ac:dyDescent="0.35">
      <c r="I498" s="170"/>
    </row>
    <row r="499" spans="9:9" s="167" customFormat="1" x14ac:dyDescent="0.35">
      <c r="I499" s="170"/>
    </row>
    <row r="500" spans="9:9" s="167" customFormat="1" x14ac:dyDescent="0.35">
      <c r="I500" s="170"/>
    </row>
    <row r="501" spans="9:9" s="167" customFormat="1" x14ac:dyDescent="0.35">
      <c r="I501" s="170"/>
    </row>
    <row r="502" spans="9:9" s="167" customFormat="1" x14ac:dyDescent="0.35">
      <c r="I502" s="170"/>
    </row>
    <row r="503" spans="9:9" s="167" customFormat="1" x14ac:dyDescent="0.35">
      <c r="I503" s="170"/>
    </row>
    <row r="504" spans="9:9" s="167" customFormat="1" x14ac:dyDescent="0.35">
      <c r="I504" s="170"/>
    </row>
    <row r="505" spans="9:9" s="167" customFormat="1" x14ac:dyDescent="0.35">
      <c r="I505" s="170"/>
    </row>
    <row r="506" spans="9:9" s="167" customFormat="1" x14ac:dyDescent="0.35">
      <c r="I506" s="170"/>
    </row>
    <row r="507" spans="9:9" s="167" customFormat="1" x14ac:dyDescent="0.35">
      <c r="I507" s="170"/>
    </row>
    <row r="508" spans="9:9" s="167" customFormat="1" x14ac:dyDescent="0.35">
      <c r="I508" s="170"/>
    </row>
    <row r="509" spans="9:9" s="167" customFormat="1" x14ac:dyDescent="0.35">
      <c r="I509" s="170"/>
    </row>
    <row r="510" spans="9:9" s="167" customFormat="1" x14ac:dyDescent="0.35">
      <c r="I510" s="170"/>
    </row>
    <row r="511" spans="9:9" s="167" customFormat="1" x14ac:dyDescent="0.35">
      <c r="I511" s="170"/>
    </row>
    <row r="512" spans="9:9" s="167" customFormat="1" x14ac:dyDescent="0.35">
      <c r="I512" s="170"/>
    </row>
    <row r="513" spans="9:9" s="167" customFormat="1" x14ac:dyDescent="0.35">
      <c r="I513" s="170"/>
    </row>
    <row r="514" spans="9:9" s="167" customFormat="1" x14ac:dyDescent="0.35">
      <c r="I514" s="170"/>
    </row>
    <row r="515" spans="9:9" s="167" customFormat="1" x14ac:dyDescent="0.35">
      <c r="I515" s="170"/>
    </row>
    <row r="516" spans="9:9" s="167" customFormat="1" x14ac:dyDescent="0.35">
      <c r="I516" s="170"/>
    </row>
    <row r="517" spans="9:9" s="167" customFormat="1" x14ac:dyDescent="0.35">
      <c r="I517" s="170"/>
    </row>
    <row r="518" spans="9:9" s="167" customFormat="1" x14ac:dyDescent="0.35">
      <c r="I518" s="170"/>
    </row>
    <row r="519" spans="9:9" s="167" customFormat="1" x14ac:dyDescent="0.35">
      <c r="I519" s="170"/>
    </row>
    <row r="520" spans="9:9" s="167" customFormat="1" x14ac:dyDescent="0.35">
      <c r="I520" s="170"/>
    </row>
    <row r="521" spans="9:9" s="167" customFormat="1" x14ac:dyDescent="0.35">
      <c r="I521" s="170"/>
    </row>
    <row r="522" spans="9:9" s="167" customFormat="1" x14ac:dyDescent="0.35">
      <c r="I522" s="170"/>
    </row>
    <row r="523" spans="9:9" s="167" customFormat="1" x14ac:dyDescent="0.35">
      <c r="I523" s="170"/>
    </row>
    <row r="524" spans="9:9" s="167" customFormat="1" x14ac:dyDescent="0.35">
      <c r="I524" s="170"/>
    </row>
    <row r="525" spans="9:9" s="167" customFormat="1" x14ac:dyDescent="0.35">
      <c r="I525" s="170"/>
    </row>
    <row r="526" spans="9:9" s="167" customFormat="1" x14ac:dyDescent="0.35">
      <c r="I526" s="170"/>
    </row>
    <row r="527" spans="9:9" s="167" customFormat="1" x14ac:dyDescent="0.35">
      <c r="I527" s="170"/>
    </row>
    <row r="528" spans="9:9" s="167" customFormat="1" x14ac:dyDescent="0.35">
      <c r="I528" s="170"/>
    </row>
    <row r="529" spans="9:9" s="167" customFormat="1" x14ac:dyDescent="0.35">
      <c r="I529" s="170"/>
    </row>
    <row r="530" spans="9:9" s="167" customFormat="1" x14ac:dyDescent="0.35">
      <c r="I530" s="170"/>
    </row>
    <row r="531" spans="9:9" s="167" customFormat="1" x14ac:dyDescent="0.35">
      <c r="I531" s="170"/>
    </row>
    <row r="532" spans="9:9" s="167" customFormat="1" x14ac:dyDescent="0.35">
      <c r="I532" s="170"/>
    </row>
    <row r="533" spans="9:9" s="167" customFormat="1" x14ac:dyDescent="0.35">
      <c r="I533" s="170"/>
    </row>
    <row r="534" spans="9:9" s="167" customFormat="1" x14ac:dyDescent="0.35">
      <c r="I534" s="170"/>
    </row>
    <row r="535" spans="9:9" s="167" customFormat="1" x14ac:dyDescent="0.35">
      <c r="I535" s="170"/>
    </row>
    <row r="536" spans="9:9" s="167" customFormat="1" x14ac:dyDescent="0.35">
      <c r="I536" s="170"/>
    </row>
    <row r="537" spans="9:9" s="167" customFormat="1" x14ac:dyDescent="0.35">
      <c r="I537" s="170"/>
    </row>
    <row r="538" spans="9:9" s="167" customFormat="1" x14ac:dyDescent="0.35">
      <c r="I538" s="170"/>
    </row>
    <row r="539" spans="9:9" s="167" customFormat="1" x14ac:dyDescent="0.35">
      <c r="I539" s="170"/>
    </row>
    <row r="540" spans="9:9" s="167" customFormat="1" x14ac:dyDescent="0.35">
      <c r="I540" s="170"/>
    </row>
    <row r="541" spans="9:9" s="167" customFormat="1" x14ac:dyDescent="0.35">
      <c r="I541" s="170"/>
    </row>
    <row r="542" spans="9:9" s="167" customFormat="1" x14ac:dyDescent="0.35">
      <c r="I542" s="170"/>
    </row>
    <row r="543" spans="9:9" s="167" customFormat="1" x14ac:dyDescent="0.35">
      <c r="I543" s="170"/>
    </row>
    <row r="544" spans="9:9" s="167" customFormat="1" x14ac:dyDescent="0.35">
      <c r="I544" s="170"/>
    </row>
    <row r="545" spans="9:9" s="167" customFormat="1" x14ac:dyDescent="0.35">
      <c r="I545" s="170"/>
    </row>
    <row r="546" spans="9:9" s="167" customFormat="1" x14ac:dyDescent="0.35">
      <c r="I546" s="170"/>
    </row>
    <row r="547" spans="9:9" s="167" customFormat="1" x14ac:dyDescent="0.35">
      <c r="I547" s="170"/>
    </row>
    <row r="548" spans="9:9" s="167" customFormat="1" x14ac:dyDescent="0.35">
      <c r="I548" s="170"/>
    </row>
    <row r="549" spans="9:9" s="167" customFormat="1" x14ac:dyDescent="0.35">
      <c r="I549" s="170"/>
    </row>
    <row r="550" spans="9:9" s="167" customFormat="1" x14ac:dyDescent="0.35">
      <c r="I550" s="170"/>
    </row>
    <row r="551" spans="9:9" s="167" customFormat="1" x14ac:dyDescent="0.35">
      <c r="I551" s="170"/>
    </row>
    <row r="552" spans="9:9" s="167" customFormat="1" x14ac:dyDescent="0.35">
      <c r="I552" s="170"/>
    </row>
    <row r="553" spans="9:9" s="167" customFormat="1" x14ac:dyDescent="0.35">
      <c r="I553" s="170"/>
    </row>
    <row r="554" spans="9:9" s="167" customFormat="1" x14ac:dyDescent="0.35">
      <c r="I554" s="170"/>
    </row>
    <row r="555" spans="9:9" s="167" customFormat="1" x14ac:dyDescent="0.35">
      <c r="I555" s="170"/>
    </row>
    <row r="556" spans="9:9" s="167" customFormat="1" x14ac:dyDescent="0.35">
      <c r="I556" s="170"/>
    </row>
    <row r="557" spans="9:9" s="167" customFormat="1" x14ac:dyDescent="0.35">
      <c r="I557" s="170"/>
    </row>
    <row r="558" spans="9:9" s="167" customFormat="1" x14ac:dyDescent="0.35">
      <c r="I558" s="170"/>
    </row>
    <row r="559" spans="9:9" s="167" customFormat="1" x14ac:dyDescent="0.35">
      <c r="I559" s="170"/>
    </row>
    <row r="560" spans="9:9" s="167" customFormat="1" x14ac:dyDescent="0.35">
      <c r="I560" s="170"/>
    </row>
    <row r="561" spans="9:9" s="167" customFormat="1" x14ac:dyDescent="0.35">
      <c r="I561" s="170"/>
    </row>
    <row r="562" spans="9:9" s="167" customFormat="1" x14ac:dyDescent="0.35">
      <c r="I562" s="170"/>
    </row>
    <row r="563" spans="9:9" s="167" customFormat="1" x14ac:dyDescent="0.35">
      <c r="I563" s="170"/>
    </row>
    <row r="564" spans="9:9" s="167" customFormat="1" x14ac:dyDescent="0.35">
      <c r="I564" s="170"/>
    </row>
    <row r="565" spans="9:9" s="167" customFormat="1" x14ac:dyDescent="0.35">
      <c r="I565" s="170"/>
    </row>
    <row r="566" spans="9:9" s="167" customFormat="1" x14ac:dyDescent="0.35">
      <c r="I566" s="170"/>
    </row>
    <row r="567" spans="9:9" s="167" customFormat="1" x14ac:dyDescent="0.35">
      <c r="I567" s="170"/>
    </row>
    <row r="568" spans="9:9" s="167" customFormat="1" x14ac:dyDescent="0.35">
      <c r="I568" s="170"/>
    </row>
    <row r="569" spans="9:9" s="167" customFormat="1" x14ac:dyDescent="0.35">
      <c r="I569" s="170"/>
    </row>
    <row r="570" spans="9:9" s="167" customFormat="1" x14ac:dyDescent="0.35">
      <c r="I570" s="170"/>
    </row>
    <row r="571" spans="9:9" s="167" customFormat="1" x14ac:dyDescent="0.35">
      <c r="I571" s="170"/>
    </row>
    <row r="572" spans="9:9" s="167" customFormat="1" x14ac:dyDescent="0.35">
      <c r="I572" s="170"/>
    </row>
    <row r="573" spans="9:9" s="167" customFormat="1" x14ac:dyDescent="0.35">
      <c r="I573" s="170"/>
    </row>
    <row r="574" spans="9:9" s="167" customFormat="1" x14ac:dyDescent="0.35">
      <c r="I574" s="170"/>
    </row>
    <row r="575" spans="9:9" s="167" customFormat="1" x14ac:dyDescent="0.35">
      <c r="I575" s="170"/>
    </row>
    <row r="576" spans="9:9" s="167" customFormat="1" x14ac:dyDescent="0.35">
      <c r="I576" s="170"/>
    </row>
    <row r="577" spans="9:9" s="167" customFormat="1" x14ac:dyDescent="0.35">
      <c r="I577" s="170"/>
    </row>
    <row r="578" spans="9:9" s="167" customFormat="1" x14ac:dyDescent="0.35">
      <c r="I578" s="170"/>
    </row>
    <row r="579" spans="9:9" s="167" customFormat="1" x14ac:dyDescent="0.35">
      <c r="I579" s="170"/>
    </row>
    <row r="580" spans="9:9" s="167" customFormat="1" x14ac:dyDescent="0.35">
      <c r="I580" s="170"/>
    </row>
    <row r="581" spans="9:9" s="167" customFormat="1" x14ac:dyDescent="0.35">
      <c r="I581" s="170"/>
    </row>
    <row r="582" spans="9:9" s="167" customFormat="1" x14ac:dyDescent="0.35">
      <c r="I582" s="170"/>
    </row>
    <row r="583" spans="9:9" s="167" customFormat="1" x14ac:dyDescent="0.35">
      <c r="I583" s="170"/>
    </row>
    <row r="584" spans="9:9" s="167" customFormat="1" x14ac:dyDescent="0.35">
      <c r="I584" s="170"/>
    </row>
    <row r="585" spans="9:9" s="167" customFormat="1" x14ac:dyDescent="0.35">
      <c r="I585" s="170"/>
    </row>
    <row r="586" spans="9:9" s="167" customFormat="1" x14ac:dyDescent="0.35">
      <c r="I586" s="170"/>
    </row>
    <row r="587" spans="9:9" s="167" customFormat="1" x14ac:dyDescent="0.35">
      <c r="I587" s="170"/>
    </row>
    <row r="588" spans="9:9" s="167" customFormat="1" x14ac:dyDescent="0.35">
      <c r="I588" s="170"/>
    </row>
    <row r="589" spans="9:9" s="167" customFormat="1" x14ac:dyDescent="0.35">
      <c r="I589" s="170"/>
    </row>
    <row r="590" spans="9:9" s="167" customFormat="1" x14ac:dyDescent="0.35">
      <c r="I590" s="170"/>
    </row>
    <row r="591" spans="9:9" s="167" customFormat="1" x14ac:dyDescent="0.35">
      <c r="I591" s="170"/>
    </row>
    <row r="592" spans="9:9" s="167" customFormat="1" x14ac:dyDescent="0.35">
      <c r="I592" s="170"/>
    </row>
    <row r="593" spans="9:9" s="167" customFormat="1" x14ac:dyDescent="0.35">
      <c r="I593" s="170"/>
    </row>
    <row r="594" spans="9:9" s="167" customFormat="1" x14ac:dyDescent="0.35">
      <c r="I594" s="170"/>
    </row>
    <row r="595" spans="9:9" s="167" customFormat="1" x14ac:dyDescent="0.35">
      <c r="I595" s="170"/>
    </row>
    <row r="596" spans="9:9" s="167" customFormat="1" x14ac:dyDescent="0.35">
      <c r="I596" s="170"/>
    </row>
    <row r="597" spans="9:9" s="167" customFormat="1" x14ac:dyDescent="0.35">
      <c r="I597" s="170"/>
    </row>
    <row r="598" spans="9:9" s="167" customFormat="1" x14ac:dyDescent="0.35">
      <c r="I598" s="170"/>
    </row>
    <row r="599" spans="9:9" s="167" customFormat="1" x14ac:dyDescent="0.35">
      <c r="I599" s="170"/>
    </row>
    <row r="600" spans="9:9" s="167" customFormat="1" x14ac:dyDescent="0.35">
      <c r="I600" s="170"/>
    </row>
    <row r="601" spans="9:9" s="167" customFormat="1" x14ac:dyDescent="0.35">
      <c r="I601" s="170"/>
    </row>
    <row r="602" spans="9:9" s="167" customFormat="1" x14ac:dyDescent="0.35">
      <c r="I602" s="170"/>
    </row>
    <row r="603" spans="9:9" s="167" customFormat="1" x14ac:dyDescent="0.35">
      <c r="I603" s="170"/>
    </row>
    <row r="604" spans="9:9" s="167" customFormat="1" x14ac:dyDescent="0.35">
      <c r="I604" s="170"/>
    </row>
    <row r="605" spans="9:9" s="167" customFormat="1" x14ac:dyDescent="0.35">
      <c r="I605" s="170"/>
    </row>
    <row r="606" spans="9:9" s="167" customFormat="1" x14ac:dyDescent="0.35">
      <c r="I606" s="170"/>
    </row>
    <row r="607" spans="9:9" s="167" customFormat="1" x14ac:dyDescent="0.35">
      <c r="I607" s="170"/>
    </row>
    <row r="608" spans="9:9" s="167" customFormat="1" x14ac:dyDescent="0.35">
      <c r="I608" s="170"/>
    </row>
    <row r="609" spans="9:9" s="167" customFormat="1" x14ac:dyDescent="0.35">
      <c r="I609" s="170"/>
    </row>
    <row r="610" spans="9:9" s="167" customFormat="1" x14ac:dyDescent="0.35">
      <c r="I610" s="170"/>
    </row>
    <row r="611" spans="9:9" s="167" customFormat="1" x14ac:dyDescent="0.35">
      <c r="I611" s="170"/>
    </row>
    <row r="612" spans="9:9" s="167" customFormat="1" x14ac:dyDescent="0.35">
      <c r="I612" s="170"/>
    </row>
    <row r="613" spans="9:9" s="167" customFormat="1" x14ac:dyDescent="0.35">
      <c r="I613" s="170"/>
    </row>
    <row r="614" spans="9:9" s="167" customFormat="1" x14ac:dyDescent="0.35">
      <c r="I614" s="170"/>
    </row>
    <row r="615" spans="9:9" s="167" customFormat="1" x14ac:dyDescent="0.35">
      <c r="I615" s="170"/>
    </row>
    <row r="616" spans="9:9" s="167" customFormat="1" x14ac:dyDescent="0.35">
      <c r="I616" s="170"/>
    </row>
    <row r="617" spans="9:9" s="167" customFormat="1" x14ac:dyDescent="0.35">
      <c r="I617" s="170"/>
    </row>
    <row r="618" spans="9:9" s="167" customFormat="1" x14ac:dyDescent="0.35">
      <c r="I618" s="170"/>
    </row>
    <row r="619" spans="9:9" s="167" customFormat="1" x14ac:dyDescent="0.35">
      <c r="I619" s="170"/>
    </row>
    <row r="620" spans="9:9" s="167" customFormat="1" x14ac:dyDescent="0.35">
      <c r="I620" s="170"/>
    </row>
    <row r="621" spans="9:9" s="167" customFormat="1" x14ac:dyDescent="0.35">
      <c r="I621" s="170"/>
    </row>
    <row r="622" spans="9:9" s="167" customFormat="1" x14ac:dyDescent="0.35">
      <c r="I622" s="170"/>
    </row>
    <row r="623" spans="9:9" s="167" customFormat="1" x14ac:dyDescent="0.35">
      <c r="I623" s="170"/>
    </row>
    <row r="624" spans="9:9" s="167" customFormat="1" x14ac:dyDescent="0.35">
      <c r="I624" s="170"/>
    </row>
    <row r="625" spans="9:9" s="167" customFormat="1" x14ac:dyDescent="0.35">
      <c r="I625" s="170"/>
    </row>
    <row r="626" spans="9:9" s="167" customFormat="1" x14ac:dyDescent="0.35">
      <c r="I626" s="170"/>
    </row>
    <row r="627" spans="9:9" s="167" customFormat="1" x14ac:dyDescent="0.35">
      <c r="I627" s="170"/>
    </row>
    <row r="628" spans="9:9" s="167" customFormat="1" x14ac:dyDescent="0.35">
      <c r="I628" s="170"/>
    </row>
    <row r="629" spans="9:9" s="167" customFormat="1" x14ac:dyDescent="0.35">
      <c r="I629" s="170"/>
    </row>
    <row r="630" spans="9:9" s="167" customFormat="1" x14ac:dyDescent="0.35">
      <c r="I630" s="170"/>
    </row>
    <row r="631" spans="9:9" s="167" customFormat="1" x14ac:dyDescent="0.35">
      <c r="I631" s="170"/>
    </row>
    <row r="632" spans="9:9" s="167" customFormat="1" x14ac:dyDescent="0.35">
      <c r="I632" s="170"/>
    </row>
    <row r="633" spans="9:9" s="167" customFormat="1" x14ac:dyDescent="0.35">
      <c r="I633" s="170"/>
    </row>
    <row r="634" spans="9:9" s="167" customFormat="1" x14ac:dyDescent="0.35">
      <c r="I634" s="170"/>
    </row>
    <row r="635" spans="9:9" s="167" customFormat="1" x14ac:dyDescent="0.35">
      <c r="I635" s="170"/>
    </row>
    <row r="636" spans="9:9" s="167" customFormat="1" x14ac:dyDescent="0.35">
      <c r="I636" s="170"/>
    </row>
    <row r="637" spans="9:9" s="167" customFormat="1" x14ac:dyDescent="0.35">
      <c r="I637" s="170"/>
    </row>
    <row r="638" spans="9:9" s="167" customFormat="1" x14ac:dyDescent="0.35">
      <c r="I638" s="170"/>
    </row>
    <row r="639" spans="9:9" s="167" customFormat="1" x14ac:dyDescent="0.35">
      <c r="I639" s="170"/>
    </row>
    <row r="640" spans="9:9" s="167" customFormat="1" x14ac:dyDescent="0.35">
      <c r="I640" s="170"/>
    </row>
    <row r="641" spans="9:9" s="167" customFormat="1" x14ac:dyDescent="0.35">
      <c r="I641" s="170"/>
    </row>
    <row r="642" spans="9:9" s="167" customFormat="1" x14ac:dyDescent="0.35">
      <c r="I642" s="170"/>
    </row>
    <row r="643" spans="9:9" s="167" customFormat="1" x14ac:dyDescent="0.35">
      <c r="I643" s="170"/>
    </row>
    <row r="644" spans="9:9" s="167" customFormat="1" x14ac:dyDescent="0.35">
      <c r="I644" s="170"/>
    </row>
    <row r="645" spans="9:9" s="167" customFormat="1" x14ac:dyDescent="0.35">
      <c r="I645" s="170"/>
    </row>
    <row r="646" spans="9:9" s="167" customFormat="1" x14ac:dyDescent="0.35">
      <c r="I646" s="170"/>
    </row>
    <row r="647" spans="9:9" s="167" customFormat="1" x14ac:dyDescent="0.35">
      <c r="I647" s="170"/>
    </row>
    <row r="648" spans="9:9" s="167" customFormat="1" x14ac:dyDescent="0.35">
      <c r="I648" s="170"/>
    </row>
    <row r="649" spans="9:9" s="167" customFormat="1" x14ac:dyDescent="0.35">
      <c r="I649" s="170"/>
    </row>
    <row r="650" spans="9:9" s="167" customFormat="1" x14ac:dyDescent="0.35">
      <c r="I650" s="170"/>
    </row>
    <row r="651" spans="9:9" s="167" customFormat="1" x14ac:dyDescent="0.35">
      <c r="I651" s="170"/>
    </row>
    <row r="652" spans="9:9" s="167" customFormat="1" x14ac:dyDescent="0.35">
      <c r="I652" s="170"/>
    </row>
    <row r="653" spans="9:9" s="167" customFormat="1" x14ac:dyDescent="0.35">
      <c r="I653" s="170"/>
    </row>
    <row r="654" spans="9:9" s="167" customFormat="1" x14ac:dyDescent="0.35">
      <c r="I654" s="170"/>
    </row>
    <row r="655" spans="9:9" s="167" customFormat="1" x14ac:dyDescent="0.35">
      <c r="I655" s="170"/>
    </row>
    <row r="656" spans="9:9" s="167" customFormat="1" x14ac:dyDescent="0.35">
      <c r="I656" s="170"/>
    </row>
    <row r="657" spans="9:9" s="167" customFormat="1" x14ac:dyDescent="0.35">
      <c r="I657" s="170"/>
    </row>
    <row r="658" spans="9:9" s="167" customFormat="1" x14ac:dyDescent="0.35">
      <c r="I658" s="170"/>
    </row>
    <row r="659" spans="9:9" s="167" customFormat="1" x14ac:dyDescent="0.35">
      <c r="I659" s="170"/>
    </row>
    <row r="660" spans="9:9" s="167" customFormat="1" x14ac:dyDescent="0.35">
      <c r="I660" s="170"/>
    </row>
    <row r="661" spans="9:9" s="167" customFormat="1" x14ac:dyDescent="0.35">
      <c r="I661" s="170"/>
    </row>
    <row r="662" spans="9:9" s="167" customFormat="1" x14ac:dyDescent="0.35">
      <c r="I662" s="170"/>
    </row>
    <row r="663" spans="9:9" s="167" customFormat="1" x14ac:dyDescent="0.35">
      <c r="I663" s="170"/>
    </row>
    <row r="664" spans="9:9" s="167" customFormat="1" x14ac:dyDescent="0.35">
      <c r="I664" s="170"/>
    </row>
    <row r="665" spans="9:9" s="167" customFormat="1" x14ac:dyDescent="0.35">
      <c r="I665" s="170"/>
    </row>
    <row r="666" spans="9:9" s="167" customFormat="1" x14ac:dyDescent="0.35">
      <c r="I666" s="170"/>
    </row>
    <row r="667" spans="9:9" s="167" customFormat="1" x14ac:dyDescent="0.35">
      <c r="I667" s="170"/>
    </row>
    <row r="668" spans="9:9" s="167" customFormat="1" x14ac:dyDescent="0.35">
      <c r="I668" s="170"/>
    </row>
    <row r="669" spans="9:9" s="167" customFormat="1" x14ac:dyDescent="0.35">
      <c r="I669" s="170"/>
    </row>
  </sheetData>
  <sheetProtection algorithmName="SHA-512" hashValue="g8KzM4lUm6vj9x9IoANtMF1yBny9r36RS8ufdpA2LPurckV4GZLqqC3RLQiLY3eZih2QTLzoKPRDVf14q1/ASQ==" saltValue="HqvjvdhfdOdJW4RdErms4g==" spinCount="100000" sheet="1" formatCells="0" formatColumns="0" formatRows="0" insertColumns="0" insertRows="0" insertHyperlinks="0" deleteColumns="0" deleteRows="0" sort="0" autoFilter="0" pivotTables="0"/>
  <pageMargins left="0.7" right="0.7" top="0.75" bottom="0.75" header="0.3" footer="0.3"/>
  <pageSetup paperSize="9" orientation="portrait"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K4:L4 K110:L110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R68"/>
  <sheetViews>
    <sheetView zoomScale="55" zoomScaleNormal="55" workbookViewId="0">
      <selection activeCell="N68" sqref="N68"/>
    </sheetView>
  </sheetViews>
  <sheetFormatPr defaultRowHeight="14.5" x14ac:dyDescent="0.35"/>
  <cols>
    <col min="1" max="1" width="2" customWidth="1"/>
    <col min="2" max="2" width="23.1796875" customWidth="1"/>
    <col min="3" max="3" width="28.81640625" bestFit="1" customWidth="1"/>
    <col min="4" max="4" width="17.54296875" customWidth="1"/>
    <col min="5" max="5" width="10.54296875" bestFit="1" customWidth="1"/>
    <col min="6" max="7" width="10.54296875" customWidth="1"/>
    <col min="8" max="8" width="11.1796875" bestFit="1" customWidth="1"/>
    <col min="9" max="10" width="11.1796875" customWidth="1"/>
    <col min="11" max="11" width="17.26953125" customWidth="1"/>
    <col min="12" max="12" width="19.453125" customWidth="1"/>
    <col min="13" max="13" width="19.7265625" customWidth="1"/>
    <col min="14" max="14" width="15.81640625" style="8" customWidth="1"/>
    <col min="15" max="15" width="23.7265625" style="8" customWidth="1"/>
  </cols>
  <sheetData>
    <row r="1" spans="2:18" ht="142.9" customHeight="1" x14ac:dyDescent="0.35">
      <c r="B1" s="87" t="s">
        <v>48</v>
      </c>
      <c r="C1" s="87" t="s">
        <v>147</v>
      </c>
      <c r="D1" s="87" t="s">
        <v>45</v>
      </c>
      <c r="E1" s="87" t="s">
        <v>105</v>
      </c>
      <c r="F1" s="87" t="s">
        <v>106</v>
      </c>
      <c r="G1" s="87" t="s">
        <v>107</v>
      </c>
      <c r="H1" s="87" t="s">
        <v>108</v>
      </c>
      <c r="I1" s="87" t="s">
        <v>109</v>
      </c>
      <c r="J1" s="87" t="s">
        <v>110</v>
      </c>
      <c r="K1" s="87" t="s">
        <v>151</v>
      </c>
      <c r="L1" s="87"/>
      <c r="M1" s="87" t="s">
        <v>153</v>
      </c>
      <c r="N1" s="87" t="s">
        <v>161</v>
      </c>
      <c r="O1" s="88" t="s">
        <v>47</v>
      </c>
      <c r="Q1" s="188" t="s">
        <v>89</v>
      </c>
      <c r="R1" s="188"/>
    </row>
    <row r="2" spans="2:18" ht="29" x14ac:dyDescent="0.35">
      <c r="B2" s="11" t="s">
        <v>15</v>
      </c>
      <c r="C2" s="11" t="s">
        <v>11</v>
      </c>
      <c r="D2" s="15" t="s">
        <v>0</v>
      </c>
      <c r="E2" s="17" t="s">
        <v>386</v>
      </c>
      <c r="F2" s="17" t="s">
        <v>387</v>
      </c>
      <c r="G2" s="17" t="s">
        <v>388</v>
      </c>
      <c r="H2" s="17" t="s">
        <v>389</v>
      </c>
      <c r="I2" s="17" t="s">
        <v>390</v>
      </c>
      <c r="J2" s="17" t="s">
        <v>391</v>
      </c>
      <c r="K2" s="17" t="s">
        <v>84</v>
      </c>
      <c r="L2" s="30" t="s">
        <v>57</v>
      </c>
      <c r="M2" s="11" t="s">
        <v>26</v>
      </c>
      <c r="N2" s="16" t="s">
        <v>164</v>
      </c>
      <c r="O2" s="16" t="s">
        <v>46</v>
      </c>
      <c r="P2" s="1"/>
      <c r="Q2" s="91" t="s">
        <v>2</v>
      </c>
      <c r="R2" s="62"/>
    </row>
    <row r="3" spans="2:18" ht="18.5" x14ac:dyDescent="0.45">
      <c r="B3" s="73"/>
      <c r="C3" s="73" t="s">
        <v>130</v>
      </c>
      <c r="D3" s="74" t="s">
        <v>27</v>
      </c>
      <c r="E3" s="89">
        <v>20</v>
      </c>
      <c r="F3" s="89">
        <v>25</v>
      </c>
      <c r="G3" s="89">
        <v>10</v>
      </c>
      <c r="H3" s="90">
        <v>30</v>
      </c>
      <c r="I3" s="90">
        <v>31</v>
      </c>
      <c r="J3" s="90">
        <v>32</v>
      </c>
      <c r="K3" s="90" t="s">
        <v>154</v>
      </c>
      <c r="L3" s="89"/>
      <c r="M3" s="90" t="s">
        <v>155</v>
      </c>
      <c r="N3" s="90" t="s">
        <v>156</v>
      </c>
      <c r="O3" s="75" t="s">
        <v>131</v>
      </c>
      <c r="Q3" s="72" t="s">
        <v>129</v>
      </c>
    </row>
    <row r="4" spans="2:18" x14ac:dyDescent="0.35">
      <c r="C4" t="s">
        <v>90</v>
      </c>
      <c r="D4" s="6"/>
      <c r="H4" s="6"/>
      <c r="I4" s="6"/>
      <c r="J4" s="6"/>
      <c r="K4" s="6">
        <f>(E4*H4)+(F4*I4)+(G4*J4)</f>
        <v>0</v>
      </c>
      <c r="L4" s="12"/>
      <c r="M4" s="12">
        <f>(K4+L4)*$R$2</f>
        <v>0</v>
      </c>
      <c r="N4" s="8">
        <f>K4+M4+L4</f>
        <v>0</v>
      </c>
    </row>
    <row r="5" spans="2:18" x14ac:dyDescent="0.35">
      <c r="C5" t="s">
        <v>90</v>
      </c>
      <c r="D5" s="6"/>
      <c r="H5" s="6"/>
      <c r="I5" s="6"/>
      <c r="J5" s="6"/>
      <c r="K5" s="6">
        <f t="shared" ref="K5:K67" si="0">(E5*H5)+(F5*I5)+(G5*J5)</f>
        <v>0</v>
      </c>
      <c r="L5" s="12"/>
      <c r="M5" s="12">
        <f t="shared" ref="M5:M66" si="1">(K5+L5)*$R$2</f>
        <v>0</v>
      </c>
      <c r="N5" s="8">
        <f t="shared" ref="N5:N34" si="2">K5+M5+L5</f>
        <v>0</v>
      </c>
    </row>
    <row r="6" spans="2:18" x14ac:dyDescent="0.35">
      <c r="C6" t="s">
        <v>90</v>
      </c>
      <c r="D6" s="6"/>
      <c r="H6" s="6"/>
      <c r="I6" s="6"/>
      <c r="J6" s="6"/>
      <c r="K6" s="6">
        <f t="shared" si="0"/>
        <v>0</v>
      </c>
      <c r="L6" s="12"/>
      <c r="M6" s="12">
        <f t="shared" si="1"/>
        <v>0</v>
      </c>
      <c r="N6" s="8">
        <f t="shared" si="2"/>
        <v>0</v>
      </c>
    </row>
    <row r="7" spans="2:18" x14ac:dyDescent="0.35">
      <c r="C7" t="s">
        <v>90</v>
      </c>
      <c r="D7" s="6"/>
      <c r="H7" s="6"/>
      <c r="I7" s="6"/>
      <c r="J7" s="6"/>
      <c r="K7" s="6">
        <f t="shared" si="0"/>
        <v>0</v>
      </c>
      <c r="L7" s="12"/>
      <c r="M7" s="12">
        <f t="shared" si="1"/>
        <v>0</v>
      </c>
      <c r="N7" s="8">
        <f t="shared" si="2"/>
        <v>0</v>
      </c>
    </row>
    <row r="8" spans="2:18" x14ac:dyDescent="0.35">
      <c r="C8" t="s">
        <v>90</v>
      </c>
      <c r="D8" s="6"/>
      <c r="H8" s="6"/>
      <c r="I8" s="6"/>
      <c r="J8" s="6"/>
      <c r="K8" s="6">
        <f t="shared" si="0"/>
        <v>0</v>
      </c>
      <c r="L8" s="12"/>
      <c r="M8" s="12">
        <f t="shared" si="1"/>
        <v>0</v>
      </c>
      <c r="N8" s="8">
        <f t="shared" si="2"/>
        <v>0</v>
      </c>
    </row>
    <row r="9" spans="2:18" x14ac:dyDescent="0.35">
      <c r="C9" t="s">
        <v>90</v>
      </c>
      <c r="D9" s="6"/>
      <c r="H9" s="6"/>
      <c r="I9" s="6"/>
      <c r="J9" s="6"/>
      <c r="K9" s="6">
        <f t="shared" si="0"/>
        <v>0</v>
      </c>
      <c r="L9" s="12"/>
      <c r="M9" s="12">
        <f t="shared" si="1"/>
        <v>0</v>
      </c>
      <c r="N9" s="8">
        <f t="shared" si="2"/>
        <v>0</v>
      </c>
    </row>
    <row r="10" spans="2:18" x14ac:dyDescent="0.35">
      <c r="C10" t="s">
        <v>90</v>
      </c>
      <c r="D10" s="6"/>
      <c r="H10" s="6"/>
      <c r="I10" s="6"/>
      <c r="J10" s="6"/>
      <c r="K10" s="6">
        <f t="shared" si="0"/>
        <v>0</v>
      </c>
      <c r="L10" s="12"/>
      <c r="M10" s="12">
        <f t="shared" si="1"/>
        <v>0</v>
      </c>
      <c r="N10" s="8">
        <f t="shared" si="2"/>
        <v>0</v>
      </c>
    </row>
    <row r="11" spans="2:18" x14ac:dyDescent="0.35">
      <c r="C11" t="s">
        <v>90</v>
      </c>
      <c r="D11" s="6"/>
      <c r="H11" s="6"/>
      <c r="I11" s="6"/>
      <c r="J11" s="6"/>
      <c r="K11" s="6">
        <f t="shared" si="0"/>
        <v>0</v>
      </c>
      <c r="L11" s="12"/>
      <c r="M11" s="12">
        <f t="shared" si="1"/>
        <v>0</v>
      </c>
      <c r="N11" s="8">
        <f t="shared" si="2"/>
        <v>0</v>
      </c>
    </row>
    <row r="12" spans="2:18" x14ac:dyDescent="0.35">
      <c r="C12" t="s">
        <v>90</v>
      </c>
      <c r="D12" s="6"/>
      <c r="H12" s="6"/>
      <c r="I12" s="6"/>
      <c r="J12" s="6"/>
      <c r="K12" s="6">
        <f t="shared" si="0"/>
        <v>0</v>
      </c>
      <c r="L12" s="12"/>
      <c r="M12" s="12">
        <f t="shared" si="1"/>
        <v>0</v>
      </c>
      <c r="N12" s="8">
        <f t="shared" si="2"/>
        <v>0</v>
      </c>
    </row>
    <row r="13" spans="2:18" x14ac:dyDescent="0.35">
      <c r="C13" t="s">
        <v>90</v>
      </c>
      <c r="D13" s="6"/>
      <c r="H13" s="6"/>
      <c r="I13" s="6"/>
      <c r="J13" s="6"/>
      <c r="K13" s="6">
        <f t="shared" si="0"/>
        <v>0</v>
      </c>
      <c r="L13" s="12"/>
      <c r="M13" s="12">
        <f t="shared" si="1"/>
        <v>0</v>
      </c>
      <c r="N13" s="8">
        <f t="shared" si="2"/>
        <v>0</v>
      </c>
    </row>
    <row r="14" spans="2:18" x14ac:dyDescent="0.35">
      <c r="C14" t="s">
        <v>90</v>
      </c>
      <c r="D14" s="6"/>
      <c r="H14" s="6"/>
      <c r="I14" s="6"/>
      <c r="J14" s="6"/>
      <c r="K14" s="6">
        <f t="shared" si="0"/>
        <v>0</v>
      </c>
      <c r="L14" s="12"/>
      <c r="M14" s="12">
        <f t="shared" si="1"/>
        <v>0</v>
      </c>
      <c r="N14" s="8">
        <f t="shared" si="2"/>
        <v>0</v>
      </c>
    </row>
    <row r="15" spans="2:18" x14ac:dyDescent="0.35">
      <c r="C15" t="s">
        <v>90</v>
      </c>
      <c r="D15" s="6"/>
      <c r="H15" s="6"/>
      <c r="I15" s="6"/>
      <c r="J15" s="6"/>
      <c r="K15" s="6">
        <f t="shared" si="0"/>
        <v>0</v>
      </c>
      <c r="L15" s="12"/>
      <c r="M15" s="12">
        <f t="shared" si="1"/>
        <v>0</v>
      </c>
      <c r="N15" s="8">
        <f t="shared" si="2"/>
        <v>0</v>
      </c>
    </row>
    <row r="16" spans="2:18" x14ac:dyDescent="0.35">
      <c r="C16" t="s">
        <v>90</v>
      </c>
      <c r="D16" s="6"/>
      <c r="H16" s="6"/>
      <c r="I16" s="6"/>
      <c r="J16" s="6"/>
      <c r="K16" s="6">
        <f t="shared" si="0"/>
        <v>0</v>
      </c>
      <c r="L16" s="12"/>
      <c r="M16" s="12">
        <f t="shared" si="1"/>
        <v>0</v>
      </c>
      <c r="N16" s="8">
        <f t="shared" si="2"/>
        <v>0</v>
      </c>
    </row>
    <row r="17" spans="3:14" x14ac:dyDescent="0.35">
      <c r="C17" t="s">
        <v>90</v>
      </c>
      <c r="D17" s="6"/>
      <c r="H17" s="6"/>
      <c r="I17" s="6"/>
      <c r="J17" s="6"/>
      <c r="K17" s="6">
        <f t="shared" si="0"/>
        <v>0</v>
      </c>
      <c r="L17" s="12"/>
      <c r="M17" s="12">
        <f t="shared" si="1"/>
        <v>0</v>
      </c>
      <c r="N17" s="8">
        <f t="shared" si="2"/>
        <v>0</v>
      </c>
    </row>
    <row r="18" spans="3:14" x14ac:dyDescent="0.35">
      <c r="C18" t="s">
        <v>90</v>
      </c>
      <c r="D18" s="6"/>
      <c r="H18" s="6"/>
      <c r="I18" s="6"/>
      <c r="J18" s="6"/>
      <c r="K18" s="6">
        <f t="shared" si="0"/>
        <v>0</v>
      </c>
      <c r="L18" s="12"/>
      <c r="M18" s="12">
        <f t="shared" si="1"/>
        <v>0</v>
      </c>
      <c r="N18" s="8">
        <f t="shared" si="2"/>
        <v>0</v>
      </c>
    </row>
    <row r="19" spans="3:14" x14ac:dyDescent="0.35">
      <c r="C19" t="s">
        <v>90</v>
      </c>
      <c r="D19" s="6"/>
      <c r="H19" s="6"/>
      <c r="I19" s="6"/>
      <c r="J19" s="6"/>
      <c r="K19" s="6">
        <f t="shared" si="0"/>
        <v>0</v>
      </c>
      <c r="L19" s="12"/>
      <c r="M19" s="12">
        <f t="shared" si="1"/>
        <v>0</v>
      </c>
      <c r="N19" s="8">
        <f t="shared" si="2"/>
        <v>0</v>
      </c>
    </row>
    <row r="20" spans="3:14" x14ac:dyDescent="0.35">
      <c r="C20" t="s">
        <v>90</v>
      </c>
      <c r="D20" s="6"/>
      <c r="H20" s="6"/>
      <c r="I20" s="6"/>
      <c r="J20" s="6"/>
      <c r="K20" s="6">
        <f t="shared" si="0"/>
        <v>0</v>
      </c>
      <c r="L20" s="12"/>
      <c r="M20" s="12">
        <f t="shared" si="1"/>
        <v>0</v>
      </c>
      <c r="N20" s="8">
        <f t="shared" si="2"/>
        <v>0</v>
      </c>
    </row>
    <row r="21" spans="3:14" x14ac:dyDescent="0.35">
      <c r="C21" t="s">
        <v>90</v>
      </c>
      <c r="D21" s="6"/>
      <c r="H21" s="6"/>
      <c r="I21" s="6"/>
      <c r="J21" s="6"/>
      <c r="K21" s="6">
        <f t="shared" si="0"/>
        <v>0</v>
      </c>
      <c r="L21" s="12"/>
      <c r="M21" s="12">
        <f t="shared" si="1"/>
        <v>0</v>
      </c>
      <c r="N21" s="8">
        <f t="shared" si="2"/>
        <v>0</v>
      </c>
    </row>
    <row r="22" spans="3:14" x14ac:dyDescent="0.35">
      <c r="C22" t="s">
        <v>90</v>
      </c>
      <c r="D22" s="6"/>
      <c r="H22" s="6"/>
      <c r="I22" s="6"/>
      <c r="J22" s="6"/>
      <c r="K22" s="6">
        <f t="shared" si="0"/>
        <v>0</v>
      </c>
      <c r="L22" s="12"/>
      <c r="M22" s="12">
        <f t="shared" si="1"/>
        <v>0</v>
      </c>
      <c r="N22" s="8">
        <f t="shared" si="2"/>
        <v>0</v>
      </c>
    </row>
    <row r="23" spans="3:14" x14ac:dyDescent="0.35">
      <c r="C23" t="s">
        <v>90</v>
      </c>
      <c r="D23" s="6"/>
      <c r="H23" s="6"/>
      <c r="I23" s="6"/>
      <c r="J23" s="6"/>
      <c r="K23" s="6">
        <f t="shared" si="0"/>
        <v>0</v>
      </c>
      <c r="L23" s="12"/>
      <c r="M23" s="12">
        <f t="shared" si="1"/>
        <v>0</v>
      </c>
      <c r="N23" s="8">
        <f t="shared" si="2"/>
        <v>0</v>
      </c>
    </row>
    <row r="24" spans="3:14" x14ac:dyDescent="0.35">
      <c r="C24" t="s">
        <v>90</v>
      </c>
      <c r="D24" s="6"/>
      <c r="H24" s="6"/>
      <c r="I24" s="6"/>
      <c r="J24" s="6"/>
      <c r="K24" s="6">
        <f t="shared" si="0"/>
        <v>0</v>
      </c>
      <c r="L24" s="12"/>
      <c r="M24" s="12">
        <f t="shared" si="1"/>
        <v>0</v>
      </c>
      <c r="N24" s="8">
        <f t="shared" si="2"/>
        <v>0</v>
      </c>
    </row>
    <row r="25" spans="3:14" x14ac:dyDescent="0.35">
      <c r="C25" t="s">
        <v>90</v>
      </c>
      <c r="D25" s="6"/>
      <c r="H25" s="6"/>
      <c r="I25" s="6"/>
      <c r="J25" s="6"/>
      <c r="K25" s="6">
        <f t="shared" si="0"/>
        <v>0</v>
      </c>
      <c r="L25" s="12"/>
      <c r="M25" s="12">
        <f t="shared" si="1"/>
        <v>0</v>
      </c>
      <c r="N25" s="8">
        <f t="shared" si="2"/>
        <v>0</v>
      </c>
    </row>
    <row r="26" spans="3:14" x14ac:dyDescent="0.35">
      <c r="C26" t="s">
        <v>90</v>
      </c>
      <c r="D26" s="6"/>
      <c r="H26" s="6"/>
      <c r="I26" s="6"/>
      <c r="J26" s="6"/>
      <c r="K26" s="6">
        <f t="shared" si="0"/>
        <v>0</v>
      </c>
      <c r="L26" s="12"/>
      <c r="M26" s="12">
        <f t="shared" si="1"/>
        <v>0</v>
      </c>
      <c r="N26" s="8">
        <f t="shared" si="2"/>
        <v>0</v>
      </c>
    </row>
    <row r="27" spans="3:14" x14ac:dyDescent="0.35">
      <c r="C27" t="s">
        <v>90</v>
      </c>
      <c r="D27" s="6"/>
      <c r="H27" s="6"/>
      <c r="I27" s="6"/>
      <c r="J27" s="6"/>
      <c r="K27" s="6">
        <f t="shared" si="0"/>
        <v>0</v>
      </c>
      <c r="L27" s="12"/>
      <c r="M27" s="12">
        <f t="shared" si="1"/>
        <v>0</v>
      </c>
      <c r="N27" s="8">
        <f t="shared" si="2"/>
        <v>0</v>
      </c>
    </row>
    <row r="28" spans="3:14" x14ac:dyDescent="0.35">
      <c r="C28" t="s">
        <v>90</v>
      </c>
      <c r="D28" s="6"/>
      <c r="H28" s="6"/>
      <c r="I28" s="6"/>
      <c r="J28" s="6"/>
      <c r="K28" s="6">
        <f t="shared" si="0"/>
        <v>0</v>
      </c>
      <c r="L28" s="12"/>
      <c r="M28" s="12">
        <f t="shared" si="1"/>
        <v>0</v>
      </c>
      <c r="N28" s="8">
        <f t="shared" si="2"/>
        <v>0</v>
      </c>
    </row>
    <row r="29" spans="3:14" x14ac:dyDescent="0.35">
      <c r="C29" t="s">
        <v>90</v>
      </c>
      <c r="D29" s="6"/>
      <c r="H29" s="6"/>
      <c r="I29" s="6"/>
      <c r="J29" s="6"/>
      <c r="K29" s="6">
        <f t="shared" si="0"/>
        <v>0</v>
      </c>
      <c r="L29" s="12"/>
      <c r="M29" s="12">
        <f t="shared" si="1"/>
        <v>0</v>
      </c>
      <c r="N29" s="8">
        <f t="shared" si="2"/>
        <v>0</v>
      </c>
    </row>
    <row r="30" spans="3:14" x14ac:dyDescent="0.35">
      <c r="C30" t="s">
        <v>90</v>
      </c>
      <c r="D30" s="6"/>
      <c r="H30" s="6"/>
      <c r="I30" s="6"/>
      <c r="J30" s="6"/>
      <c r="K30" s="6">
        <f t="shared" si="0"/>
        <v>0</v>
      </c>
      <c r="L30" s="12"/>
      <c r="M30" s="12">
        <f t="shared" si="1"/>
        <v>0</v>
      </c>
      <c r="N30" s="8">
        <f t="shared" si="2"/>
        <v>0</v>
      </c>
    </row>
    <row r="31" spans="3:14" x14ac:dyDescent="0.35">
      <c r="C31" t="s">
        <v>90</v>
      </c>
      <c r="D31" s="6"/>
      <c r="H31" s="6"/>
      <c r="I31" s="6"/>
      <c r="J31" s="6"/>
      <c r="K31" s="6">
        <f t="shared" si="0"/>
        <v>0</v>
      </c>
      <c r="L31" s="12"/>
      <c r="M31" s="12">
        <f t="shared" si="1"/>
        <v>0</v>
      </c>
      <c r="N31" s="8">
        <f t="shared" si="2"/>
        <v>0</v>
      </c>
    </row>
    <row r="32" spans="3:14" x14ac:dyDescent="0.35">
      <c r="C32" t="s">
        <v>90</v>
      </c>
      <c r="D32" s="6"/>
      <c r="H32" s="6"/>
      <c r="I32" s="6"/>
      <c r="J32" s="6"/>
      <c r="K32" s="6">
        <f t="shared" si="0"/>
        <v>0</v>
      </c>
      <c r="L32" s="12"/>
      <c r="M32" s="12">
        <f t="shared" si="1"/>
        <v>0</v>
      </c>
      <c r="N32" s="8">
        <f t="shared" si="2"/>
        <v>0</v>
      </c>
    </row>
    <row r="33" spans="3:14" x14ac:dyDescent="0.35">
      <c r="C33" t="s">
        <v>90</v>
      </c>
      <c r="D33" s="6"/>
      <c r="H33" s="6"/>
      <c r="I33" s="6"/>
      <c r="J33" s="6"/>
      <c r="K33" s="6">
        <f t="shared" si="0"/>
        <v>0</v>
      </c>
      <c r="L33" s="12"/>
      <c r="M33" s="12">
        <f t="shared" si="1"/>
        <v>0</v>
      </c>
      <c r="N33" s="8">
        <f t="shared" si="2"/>
        <v>0</v>
      </c>
    </row>
    <row r="34" spans="3:14" x14ac:dyDescent="0.35">
      <c r="C34" t="s">
        <v>90</v>
      </c>
      <c r="D34" s="6"/>
      <c r="H34" s="6"/>
      <c r="I34" s="6"/>
      <c r="J34" s="6"/>
      <c r="K34" s="6">
        <f t="shared" si="0"/>
        <v>0</v>
      </c>
      <c r="L34" s="12"/>
      <c r="M34" s="12">
        <f t="shared" si="1"/>
        <v>0</v>
      </c>
      <c r="N34" s="8">
        <f t="shared" si="2"/>
        <v>0</v>
      </c>
    </row>
    <row r="35" spans="3:14" x14ac:dyDescent="0.35">
      <c r="C35" t="s">
        <v>90</v>
      </c>
      <c r="D35" s="6"/>
      <c r="H35" s="6"/>
      <c r="I35" s="6"/>
      <c r="J35" s="6"/>
      <c r="K35" s="6">
        <f t="shared" si="0"/>
        <v>0</v>
      </c>
      <c r="L35" s="12"/>
      <c r="M35" s="12">
        <f t="shared" si="1"/>
        <v>0</v>
      </c>
      <c r="N35" s="8">
        <f t="shared" ref="N35:N66" si="3">K35+M35+L35</f>
        <v>0</v>
      </c>
    </row>
    <row r="36" spans="3:14" x14ac:dyDescent="0.35">
      <c r="C36" t="s">
        <v>90</v>
      </c>
      <c r="D36" s="6"/>
      <c r="H36" s="6"/>
      <c r="I36" s="6"/>
      <c r="J36" s="6"/>
      <c r="K36" s="6">
        <f t="shared" si="0"/>
        <v>0</v>
      </c>
      <c r="L36" s="12"/>
      <c r="M36" s="12">
        <f t="shared" si="1"/>
        <v>0</v>
      </c>
      <c r="N36" s="8">
        <f t="shared" si="3"/>
        <v>0</v>
      </c>
    </row>
    <row r="37" spans="3:14" x14ac:dyDescent="0.35">
      <c r="C37" t="s">
        <v>90</v>
      </c>
      <c r="D37" s="6"/>
      <c r="H37" s="6"/>
      <c r="I37" s="6"/>
      <c r="J37" s="6"/>
      <c r="K37" s="6">
        <f t="shared" si="0"/>
        <v>0</v>
      </c>
      <c r="L37" s="12"/>
      <c r="M37" s="12">
        <f t="shared" si="1"/>
        <v>0</v>
      </c>
      <c r="N37" s="8">
        <f t="shared" si="3"/>
        <v>0</v>
      </c>
    </row>
    <row r="38" spans="3:14" x14ac:dyDescent="0.35">
      <c r="C38" t="s">
        <v>90</v>
      </c>
      <c r="D38" s="6"/>
      <c r="H38" s="6"/>
      <c r="I38" s="6"/>
      <c r="J38" s="6"/>
      <c r="K38" s="6">
        <f t="shared" si="0"/>
        <v>0</v>
      </c>
      <c r="L38" s="12"/>
      <c r="M38" s="12">
        <f t="shared" si="1"/>
        <v>0</v>
      </c>
      <c r="N38" s="8">
        <f t="shared" si="3"/>
        <v>0</v>
      </c>
    </row>
    <row r="39" spans="3:14" x14ac:dyDescent="0.35">
      <c r="C39" t="s">
        <v>90</v>
      </c>
      <c r="D39" s="6"/>
      <c r="H39" s="6"/>
      <c r="I39" s="6"/>
      <c r="J39" s="6"/>
      <c r="K39" s="6">
        <f t="shared" si="0"/>
        <v>0</v>
      </c>
      <c r="L39" s="12"/>
      <c r="M39" s="12">
        <f t="shared" si="1"/>
        <v>0</v>
      </c>
      <c r="N39" s="8">
        <f t="shared" si="3"/>
        <v>0</v>
      </c>
    </row>
    <row r="40" spans="3:14" x14ac:dyDescent="0.35">
      <c r="C40" t="s">
        <v>90</v>
      </c>
      <c r="D40" s="6"/>
      <c r="H40" s="6"/>
      <c r="I40" s="6"/>
      <c r="J40" s="6"/>
      <c r="K40" s="6">
        <f t="shared" si="0"/>
        <v>0</v>
      </c>
      <c r="L40" s="12"/>
      <c r="M40" s="12">
        <f t="shared" si="1"/>
        <v>0</v>
      </c>
      <c r="N40" s="8">
        <f t="shared" si="3"/>
        <v>0</v>
      </c>
    </row>
    <row r="41" spans="3:14" x14ac:dyDescent="0.35">
      <c r="C41" t="s">
        <v>90</v>
      </c>
      <c r="D41" s="6"/>
      <c r="H41" s="6"/>
      <c r="I41" s="6"/>
      <c r="J41" s="6"/>
      <c r="K41" s="6">
        <f t="shared" si="0"/>
        <v>0</v>
      </c>
      <c r="L41" s="12"/>
      <c r="M41" s="12">
        <f t="shared" si="1"/>
        <v>0</v>
      </c>
      <c r="N41" s="8">
        <f t="shared" si="3"/>
        <v>0</v>
      </c>
    </row>
    <row r="42" spans="3:14" x14ac:dyDescent="0.35">
      <c r="C42" t="s">
        <v>90</v>
      </c>
      <c r="D42" s="6"/>
      <c r="H42" s="6"/>
      <c r="I42" s="6"/>
      <c r="J42" s="6"/>
      <c r="K42" s="6">
        <f t="shared" si="0"/>
        <v>0</v>
      </c>
      <c r="L42" s="12"/>
      <c r="M42" s="12">
        <f t="shared" si="1"/>
        <v>0</v>
      </c>
      <c r="N42" s="8">
        <f t="shared" si="3"/>
        <v>0</v>
      </c>
    </row>
    <row r="43" spans="3:14" x14ac:dyDescent="0.35">
      <c r="C43" t="s">
        <v>90</v>
      </c>
      <c r="D43" s="6"/>
      <c r="H43" s="6"/>
      <c r="I43" s="6"/>
      <c r="J43" s="6"/>
      <c r="K43" s="6">
        <f t="shared" si="0"/>
        <v>0</v>
      </c>
      <c r="L43" s="12"/>
      <c r="M43" s="12">
        <f t="shared" si="1"/>
        <v>0</v>
      </c>
      <c r="N43" s="8">
        <f t="shared" si="3"/>
        <v>0</v>
      </c>
    </row>
    <row r="44" spans="3:14" x14ac:dyDescent="0.35">
      <c r="C44" t="s">
        <v>90</v>
      </c>
      <c r="D44" s="6"/>
      <c r="H44" s="6"/>
      <c r="I44" s="6"/>
      <c r="J44" s="6"/>
      <c r="K44" s="6">
        <f t="shared" si="0"/>
        <v>0</v>
      </c>
      <c r="L44" s="12"/>
      <c r="M44" s="12">
        <f t="shared" si="1"/>
        <v>0</v>
      </c>
      <c r="N44" s="8">
        <f t="shared" si="3"/>
        <v>0</v>
      </c>
    </row>
    <row r="45" spans="3:14" x14ac:dyDescent="0.35">
      <c r="C45" t="s">
        <v>90</v>
      </c>
      <c r="D45" s="6"/>
      <c r="H45" s="6"/>
      <c r="I45" s="6"/>
      <c r="J45" s="6"/>
      <c r="K45" s="6">
        <f t="shared" si="0"/>
        <v>0</v>
      </c>
      <c r="L45" s="12"/>
      <c r="M45" s="12">
        <f t="shared" si="1"/>
        <v>0</v>
      </c>
      <c r="N45" s="8">
        <f t="shared" si="3"/>
        <v>0</v>
      </c>
    </row>
    <row r="46" spans="3:14" x14ac:dyDescent="0.35">
      <c r="C46" t="s">
        <v>90</v>
      </c>
      <c r="D46" s="6"/>
      <c r="H46" s="6"/>
      <c r="I46" s="6"/>
      <c r="J46" s="6"/>
      <c r="K46" s="6">
        <f t="shared" si="0"/>
        <v>0</v>
      </c>
      <c r="L46" s="12"/>
      <c r="M46" s="12">
        <f t="shared" si="1"/>
        <v>0</v>
      </c>
      <c r="N46" s="8">
        <f t="shared" si="3"/>
        <v>0</v>
      </c>
    </row>
    <row r="47" spans="3:14" x14ac:dyDescent="0.35">
      <c r="C47" t="s">
        <v>90</v>
      </c>
      <c r="D47" s="6"/>
      <c r="H47" s="6"/>
      <c r="I47" s="6"/>
      <c r="J47" s="6"/>
      <c r="K47" s="6">
        <f t="shared" si="0"/>
        <v>0</v>
      </c>
      <c r="L47" s="12"/>
      <c r="M47" s="12">
        <f t="shared" si="1"/>
        <v>0</v>
      </c>
      <c r="N47" s="8">
        <f t="shared" si="3"/>
        <v>0</v>
      </c>
    </row>
    <row r="48" spans="3:14" x14ac:dyDescent="0.35">
      <c r="C48" t="s">
        <v>90</v>
      </c>
      <c r="D48" s="6"/>
      <c r="H48" s="6"/>
      <c r="I48" s="6"/>
      <c r="J48" s="6"/>
      <c r="K48" s="6">
        <f t="shared" si="0"/>
        <v>0</v>
      </c>
      <c r="L48" s="12"/>
      <c r="M48" s="12">
        <f t="shared" si="1"/>
        <v>0</v>
      </c>
      <c r="N48" s="8">
        <f t="shared" si="3"/>
        <v>0</v>
      </c>
    </row>
    <row r="49" spans="3:14" x14ac:dyDescent="0.35">
      <c r="C49" t="s">
        <v>90</v>
      </c>
      <c r="D49" s="6"/>
      <c r="H49" s="6"/>
      <c r="I49" s="6"/>
      <c r="J49" s="6"/>
      <c r="K49" s="6">
        <f t="shared" si="0"/>
        <v>0</v>
      </c>
      <c r="L49" s="12"/>
      <c r="M49" s="12">
        <f t="shared" si="1"/>
        <v>0</v>
      </c>
      <c r="N49" s="8">
        <f t="shared" si="3"/>
        <v>0</v>
      </c>
    </row>
    <row r="50" spans="3:14" x14ac:dyDescent="0.35">
      <c r="C50" t="s">
        <v>90</v>
      </c>
      <c r="D50" s="6"/>
      <c r="H50" s="6"/>
      <c r="I50" s="6"/>
      <c r="J50" s="6"/>
      <c r="K50" s="6">
        <f t="shared" si="0"/>
        <v>0</v>
      </c>
      <c r="L50" s="12"/>
      <c r="M50" s="12">
        <f t="shared" si="1"/>
        <v>0</v>
      </c>
      <c r="N50" s="8">
        <f t="shared" si="3"/>
        <v>0</v>
      </c>
    </row>
    <row r="51" spans="3:14" x14ac:dyDescent="0.35">
      <c r="C51" t="s">
        <v>90</v>
      </c>
      <c r="D51" s="6"/>
      <c r="H51" s="6"/>
      <c r="I51" s="6"/>
      <c r="J51" s="6"/>
      <c r="K51" s="6">
        <f t="shared" si="0"/>
        <v>0</v>
      </c>
      <c r="L51" s="12"/>
      <c r="M51" s="12">
        <f t="shared" si="1"/>
        <v>0</v>
      </c>
      <c r="N51" s="8">
        <f t="shared" si="3"/>
        <v>0</v>
      </c>
    </row>
    <row r="52" spans="3:14" x14ac:dyDescent="0.35">
      <c r="C52" t="s">
        <v>90</v>
      </c>
      <c r="D52" s="6"/>
      <c r="H52" s="6"/>
      <c r="I52" s="6"/>
      <c r="J52" s="6"/>
      <c r="K52" s="6">
        <f t="shared" si="0"/>
        <v>0</v>
      </c>
      <c r="L52" s="12"/>
      <c r="M52" s="12">
        <f t="shared" si="1"/>
        <v>0</v>
      </c>
      <c r="N52" s="8">
        <f t="shared" si="3"/>
        <v>0</v>
      </c>
    </row>
    <row r="53" spans="3:14" x14ac:dyDescent="0.35">
      <c r="C53" t="s">
        <v>90</v>
      </c>
      <c r="D53" s="6"/>
      <c r="H53" s="6"/>
      <c r="I53" s="6"/>
      <c r="J53" s="6"/>
      <c r="K53" s="6">
        <f t="shared" si="0"/>
        <v>0</v>
      </c>
      <c r="L53" s="12"/>
      <c r="M53" s="12">
        <f t="shared" si="1"/>
        <v>0</v>
      </c>
      <c r="N53" s="8">
        <f t="shared" si="3"/>
        <v>0</v>
      </c>
    </row>
    <row r="54" spans="3:14" x14ac:dyDescent="0.35">
      <c r="C54" t="s">
        <v>90</v>
      </c>
      <c r="D54" s="6"/>
      <c r="H54" s="6"/>
      <c r="I54" s="6"/>
      <c r="J54" s="6"/>
      <c r="K54" s="6">
        <f t="shared" si="0"/>
        <v>0</v>
      </c>
      <c r="L54" s="12"/>
      <c r="M54" s="12">
        <f t="shared" si="1"/>
        <v>0</v>
      </c>
      <c r="N54" s="8">
        <f t="shared" si="3"/>
        <v>0</v>
      </c>
    </row>
    <row r="55" spans="3:14" x14ac:dyDescent="0.35">
      <c r="C55" t="s">
        <v>90</v>
      </c>
      <c r="D55" s="6"/>
      <c r="H55" s="6"/>
      <c r="I55" s="6"/>
      <c r="J55" s="6"/>
      <c r="K55" s="6">
        <f t="shared" si="0"/>
        <v>0</v>
      </c>
      <c r="L55" s="12"/>
      <c r="M55" s="12">
        <f t="shared" si="1"/>
        <v>0</v>
      </c>
      <c r="N55" s="8">
        <f t="shared" si="3"/>
        <v>0</v>
      </c>
    </row>
    <row r="56" spans="3:14" x14ac:dyDescent="0.35">
      <c r="C56" t="s">
        <v>90</v>
      </c>
      <c r="D56" s="6"/>
      <c r="H56" s="6"/>
      <c r="I56" s="6"/>
      <c r="J56" s="6"/>
      <c r="K56" s="6">
        <f t="shared" si="0"/>
        <v>0</v>
      </c>
      <c r="L56" s="12"/>
      <c r="M56" s="12">
        <f t="shared" si="1"/>
        <v>0</v>
      </c>
      <c r="N56" s="8">
        <f t="shared" si="3"/>
        <v>0</v>
      </c>
    </row>
    <row r="57" spans="3:14" x14ac:dyDescent="0.35">
      <c r="C57" t="s">
        <v>90</v>
      </c>
      <c r="D57" s="6"/>
      <c r="H57" s="6"/>
      <c r="I57" s="6"/>
      <c r="J57" s="6"/>
      <c r="K57" s="6">
        <f t="shared" si="0"/>
        <v>0</v>
      </c>
      <c r="L57" s="12"/>
      <c r="M57" s="12">
        <f t="shared" si="1"/>
        <v>0</v>
      </c>
      <c r="N57" s="8">
        <f t="shared" si="3"/>
        <v>0</v>
      </c>
    </row>
    <row r="58" spans="3:14" x14ac:dyDescent="0.35">
      <c r="C58" t="s">
        <v>90</v>
      </c>
      <c r="D58" s="6"/>
      <c r="H58" s="6"/>
      <c r="I58" s="6"/>
      <c r="J58" s="6"/>
      <c r="K58" s="6">
        <f t="shared" si="0"/>
        <v>0</v>
      </c>
      <c r="L58" s="12"/>
      <c r="M58" s="12">
        <f t="shared" si="1"/>
        <v>0</v>
      </c>
      <c r="N58" s="8">
        <f t="shared" si="3"/>
        <v>0</v>
      </c>
    </row>
    <row r="59" spans="3:14" x14ac:dyDescent="0.35">
      <c r="C59" t="s">
        <v>90</v>
      </c>
      <c r="D59" s="6"/>
      <c r="H59" s="6"/>
      <c r="I59" s="6"/>
      <c r="J59" s="6"/>
      <c r="K59" s="6">
        <f t="shared" si="0"/>
        <v>0</v>
      </c>
      <c r="L59" s="12"/>
      <c r="M59" s="12">
        <f t="shared" si="1"/>
        <v>0</v>
      </c>
      <c r="N59" s="8">
        <f t="shared" si="3"/>
        <v>0</v>
      </c>
    </row>
    <row r="60" spans="3:14" x14ac:dyDescent="0.35">
      <c r="C60" t="s">
        <v>90</v>
      </c>
      <c r="D60" s="6"/>
      <c r="H60" s="6"/>
      <c r="I60" s="6"/>
      <c r="J60" s="6"/>
      <c r="K60" s="6">
        <f t="shared" si="0"/>
        <v>0</v>
      </c>
      <c r="L60" s="12"/>
      <c r="M60" s="12">
        <f t="shared" si="1"/>
        <v>0</v>
      </c>
      <c r="N60" s="8">
        <f t="shared" si="3"/>
        <v>0</v>
      </c>
    </row>
    <row r="61" spans="3:14" x14ac:dyDescent="0.35">
      <c r="C61" t="s">
        <v>90</v>
      </c>
      <c r="D61" s="6"/>
      <c r="H61" s="6"/>
      <c r="I61" s="6"/>
      <c r="J61" s="6"/>
      <c r="K61" s="6">
        <f t="shared" si="0"/>
        <v>0</v>
      </c>
      <c r="L61" s="12"/>
      <c r="M61" s="12">
        <f t="shared" si="1"/>
        <v>0</v>
      </c>
      <c r="N61" s="8">
        <f t="shared" si="3"/>
        <v>0</v>
      </c>
    </row>
    <row r="62" spans="3:14" x14ac:dyDescent="0.35">
      <c r="C62" t="s">
        <v>90</v>
      </c>
      <c r="D62" s="6"/>
      <c r="H62" s="6"/>
      <c r="I62" s="6"/>
      <c r="J62" s="6"/>
      <c r="K62" s="6">
        <f t="shared" si="0"/>
        <v>0</v>
      </c>
      <c r="L62" s="12"/>
      <c r="M62" s="12">
        <f t="shared" si="1"/>
        <v>0</v>
      </c>
      <c r="N62" s="8">
        <f t="shared" si="3"/>
        <v>0</v>
      </c>
    </row>
    <row r="63" spans="3:14" x14ac:dyDescent="0.35">
      <c r="C63" t="s">
        <v>90</v>
      </c>
      <c r="D63" s="6"/>
      <c r="H63" s="6"/>
      <c r="I63" s="6"/>
      <c r="J63" s="6"/>
      <c r="K63" s="6">
        <f t="shared" si="0"/>
        <v>0</v>
      </c>
      <c r="L63" s="12"/>
      <c r="M63" s="12">
        <f t="shared" si="1"/>
        <v>0</v>
      </c>
      <c r="N63" s="8">
        <f t="shared" si="3"/>
        <v>0</v>
      </c>
    </row>
    <row r="64" spans="3:14" x14ac:dyDescent="0.35">
      <c r="C64" t="s">
        <v>90</v>
      </c>
      <c r="D64" s="6"/>
      <c r="H64" s="6"/>
      <c r="I64" s="6"/>
      <c r="J64" s="6"/>
      <c r="K64" s="6">
        <f t="shared" si="0"/>
        <v>0</v>
      </c>
      <c r="L64" s="12"/>
      <c r="M64" s="12">
        <f t="shared" si="1"/>
        <v>0</v>
      </c>
      <c r="N64" s="8">
        <f t="shared" si="3"/>
        <v>0</v>
      </c>
    </row>
    <row r="65" spans="2:15" x14ac:dyDescent="0.35">
      <c r="C65" t="s">
        <v>90</v>
      </c>
      <c r="D65" s="6"/>
      <c r="H65" s="6"/>
      <c r="I65" s="6"/>
      <c r="J65" s="6"/>
      <c r="K65" s="6">
        <f t="shared" si="0"/>
        <v>0</v>
      </c>
      <c r="L65" s="12"/>
      <c r="M65" s="12">
        <f t="shared" si="1"/>
        <v>0</v>
      </c>
      <c r="N65" s="8">
        <f t="shared" si="3"/>
        <v>0</v>
      </c>
    </row>
    <row r="66" spans="2:15" x14ac:dyDescent="0.35">
      <c r="C66" t="s">
        <v>90</v>
      </c>
      <c r="D66" s="6"/>
      <c r="H66" s="6"/>
      <c r="I66" s="6"/>
      <c r="J66" s="6"/>
      <c r="K66" s="6">
        <f t="shared" si="0"/>
        <v>0</v>
      </c>
      <c r="L66" s="12"/>
      <c r="M66" s="12">
        <f t="shared" si="1"/>
        <v>0</v>
      </c>
      <c r="N66" s="8">
        <f t="shared" si="3"/>
        <v>0</v>
      </c>
    </row>
    <row r="67" spans="2:15" x14ac:dyDescent="0.35">
      <c r="C67" t="s">
        <v>90</v>
      </c>
      <c r="D67" s="6"/>
      <c r="H67" s="6"/>
      <c r="I67" s="6"/>
      <c r="J67" s="6"/>
      <c r="K67" s="6">
        <f t="shared" si="0"/>
        <v>0</v>
      </c>
      <c r="L67" s="12"/>
      <c r="M67" s="12">
        <f>(K67+L67)*$R$2</f>
        <v>0</v>
      </c>
      <c r="N67" s="8">
        <f t="shared" ref="N67" si="4">K67+M67+L67</f>
        <v>0</v>
      </c>
    </row>
    <row r="68" spans="2:15" x14ac:dyDescent="0.35">
      <c r="B68" t="s">
        <v>64</v>
      </c>
      <c r="D68" s="101"/>
      <c r="H68" s="101"/>
      <c r="I68" s="101"/>
      <c r="J68" s="101"/>
      <c r="K68" s="101"/>
      <c r="M68" s="101"/>
      <c r="N68" s="102">
        <f>SUBTOTAL(109,CLIN2_Labour102[Fully Burdened Price])</f>
        <v>0</v>
      </c>
      <c r="O68" s="101"/>
    </row>
  </sheetData>
  <mergeCells count="1">
    <mergeCell ref="Q1:R1"/>
  </mergeCells>
  <dataValidations count="1">
    <dataValidation type="list" allowBlank="1" showInputMessage="1" showErrorMessage="1" sqref="B3">
      <formula1>#REF!</formula1>
    </dataValidation>
  </dataValidations>
  <pageMargins left="0.7" right="0.7" top="0.75" bottom="0.75" header="0.3" footer="0.3"/>
  <pageSetup paperSize="9" orientation="portrait" verticalDpi="1200" r:id="rId1"/>
  <ignoredErrors>
    <ignoredError sqref="K4:K67" calculatedColumn="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D3:D67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R69"/>
  <sheetViews>
    <sheetView zoomScale="55" zoomScaleNormal="55" workbookViewId="0">
      <pane xSplit="1" ySplit="2" topLeftCell="B3" activePane="bottomRight" state="frozen"/>
      <selection activeCell="D21" sqref="C21:D21"/>
      <selection pane="topRight" activeCell="D21" sqref="C21:D21"/>
      <selection pane="bottomLeft" activeCell="D21" sqref="C21:D21"/>
      <selection pane="bottomRight" activeCell="B3" sqref="B3"/>
    </sheetView>
  </sheetViews>
  <sheetFormatPr defaultRowHeight="14.5" x14ac:dyDescent="0.35"/>
  <cols>
    <col min="1" max="1" width="1.7265625" customWidth="1"/>
    <col min="2" max="2" width="19.54296875" customWidth="1"/>
    <col min="3" max="3" width="34.26953125" customWidth="1"/>
    <col min="4" max="4" width="41.26953125" customWidth="1"/>
    <col min="5" max="5" width="16.453125" customWidth="1"/>
    <col min="9" max="12" width="10.453125" customWidth="1"/>
    <col min="13" max="13" width="16.26953125" customWidth="1"/>
    <col min="14" max="14" width="15.1796875" style="8" customWidth="1"/>
    <col min="15" max="15" width="26" customWidth="1"/>
  </cols>
  <sheetData>
    <row r="1" spans="2:18" ht="168.5" x14ac:dyDescent="0.35">
      <c r="B1" s="87" t="s">
        <v>168</v>
      </c>
      <c r="C1" s="87" t="s">
        <v>56</v>
      </c>
      <c r="D1" s="87" t="s">
        <v>145</v>
      </c>
      <c r="E1" s="87" t="s">
        <v>45</v>
      </c>
      <c r="F1" s="87" t="s">
        <v>146</v>
      </c>
      <c r="G1" s="87" t="s">
        <v>111</v>
      </c>
      <c r="H1" s="87" t="s">
        <v>112</v>
      </c>
      <c r="I1" s="87" t="s">
        <v>113</v>
      </c>
      <c r="J1" s="87" t="s">
        <v>114</v>
      </c>
      <c r="K1" s="87" t="s">
        <v>115</v>
      </c>
      <c r="L1" s="87" t="s">
        <v>151</v>
      </c>
      <c r="M1" s="87" t="s">
        <v>152</v>
      </c>
      <c r="N1" s="87" t="s">
        <v>162</v>
      </c>
      <c r="O1" s="88" t="s">
        <v>47</v>
      </c>
      <c r="Q1" s="189" t="s">
        <v>88</v>
      </c>
      <c r="R1" s="189"/>
    </row>
    <row r="2" spans="2:18" ht="29" x14ac:dyDescent="0.35">
      <c r="B2" s="1" t="s">
        <v>15</v>
      </c>
      <c r="C2" s="1" t="s">
        <v>116</v>
      </c>
      <c r="D2" s="51" t="s">
        <v>3</v>
      </c>
      <c r="E2" s="15" t="s">
        <v>104</v>
      </c>
      <c r="F2" s="17" t="s">
        <v>392</v>
      </c>
      <c r="G2" s="17" t="s">
        <v>393</v>
      </c>
      <c r="H2" s="17" t="s">
        <v>394</v>
      </c>
      <c r="I2" s="17" t="s">
        <v>395</v>
      </c>
      <c r="J2" s="17" t="s">
        <v>396</v>
      </c>
      <c r="K2" s="17" t="s">
        <v>397</v>
      </c>
      <c r="L2" s="17" t="s">
        <v>84</v>
      </c>
      <c r="M2" s="17" t="s">
        <v>2</v>
      </c>
      <c r="N2" s="16" t="s">
        <v>164</v>
      </c>
      <c r="O2" s="16" t="s">
        <v>46</v>
      </c>
      <c r="Q2" s="91" t="s">
        <v>2</v>
      </c>
      <c r="R2" s="62"/>
    </row>
    <row r="3" spans="2:18" ht="18.5" x14ac:dyDescent="0.45">
      <c r="B3" s="73"/>
      <c r="C3" s="77" t="s">
        <v>132</v>
      </c>
      <c r="D3" s="78" t="s">
        <v>133</v>
      </c>
      <c r="E3" s="76" t="s">
        <v>27</v>
      </c>
      <c r="F3" s="89">
        <v>2</v>
      </c>
      <c r="G3" s="89">
        <v>2</v>
      </c>
      <c r="H3" s="89">
        <v>3</v>
      </c>
      <c r="I3" s="90">
        <v>100</v>
      </c>
      <c r="J3" s="90">
        <v>100</v>
      </c>
      <c r="K3" s="90">
        <v>100</v>
      </c>
      <c r="L3" s="90" t="s">
        <v>157</v>
      </c>
      <c r="M3" s="90" t="s">
        <v>158</v>
      </c>
      <c r="N3" s="90" t="s">
        <v>159</v>
      </c>
      <c r="O3" s="75"/>
      <c r="Q3" s="72" t="s">
        <v>129</v>
      </c>
    </row>
    <row r="4" spans="2:18" x14ac:dyDescent="0.35">
      <c r="C4" t="s">
        <v>53</v>
      </c>
      <c r="D4" t="s">
        <v>55</v>
      </c>
      <c r="E4" s="49"/>
      <c r="I4" s="9"/>
      <c r="J4" s="9"/>
      <c r="K4" s="9"/>
      <c r="L4" s="9">
        <f>(F4*I4)+(G4*J4)+(H4*K4)</f>
        <v>0</v>
      </c>
      <c r="M4" s="8">
        <f t="shared" ref="M4:M34" si="0">L4*$R$2</f>
        <v>0</v>
      </c>
      <c r="N4" s="8">
        <f t="shared" ref="N4:N34" si="1">L4+M4</f>
        <v>0</v>
      </c>
      <c r="O4" s="8"/>
    </row>
    <row r="5" spans="2:18" x14ac:dyDescent="0.35">
      <c r="C5" t="s">
        <v>53</v>
      </c>
      <c r="D5" t="s">
        <v>55</v>
      </c>
      <c r="E5" s="49"/>
      <c r="I5" s="9"/>
      <c r="J5" s="9"/>
      <c r="K5" s="9"/>
      <c r="L5" s="9">
        <f t="shared" ref="L5:L68" si="2">(F5*I5)+(G5*J5)+(H5*K5)</f>
        <v>0</v>
      </c>
      <c r="M5" s="9">
        <f t="shared" si="0"/>
        <v>0</v>
      </c>
      <c r="N5" s="8">
        <f t="shared" si="1"/>
        <v>0</v>
      </c>
      <c r="O5" s="8"/>
    </row>
    <row r="6" spans="2:18" x14ac:dyDescent="0.35">
      <c r="C6" t="s">
        <v>53</v>
      </c>
      <c r="D6" t="s">
        <v>55</v>
      </c>
      <c r="E6" s="49"/>
      <c r="I6" s="9"/>
      <c r="J6" s="9"/>
      <c r="K6" s="9"/>
      <c r="L6" s="9">
        <f t="shared" si="2"/>
        <v>0</v>
      </c>
      <c r="M6" s="9">
        <f t="shared" si="0"/>
        <v>0</v>
      </c>
      <c r="N6" s="8">
        <f t="shared" si="1"/>
        <v>0</v>
      </c>
      <c r="O6" s="8"/>
    </row>
    <row r="7" spans="2:18" x14ac:dyDescent="0.35">
      <c r="C7" t="s">
        <v>53</v>
      </c>
      <c r="D7" t="s">
        <v>55</v>
      </c>
      <c r="E7" s="49"/>
      <c r="I7" s="9"/>
      <c r="J7" s="9"/>
      <c r="K7" s="9"/>
      <c r="L7" s="9">
        <f t="shared" si="2"/>
        <v>0</v>
      </c>
      <c r="M7" s="9">
        <f t="shared" si="0"/>
        <v>0</v>
      </c>
      <c r="N7" s="8">
        <f t="shared" si="1"/>
        <v>0</v>
      </c>
      <c r="O7" s="8"/>
    </row>
    <row r="8" spans="2:18" x14ac:dyDescent="0.35">
      <c r="C8" t="s">
        <v>53</v>
      </c>
      <c r="D8" t="s">
        <v>55</v>
      </c>
      <c r="E8" s="49"/>
      <c r="I8" s="9"/>
      <c r="J8" s="9"/>
      <c r="K8" s="9"/>
      <c r="L8" s="9">
        <f t="shared" si="2"/>
        <v>0</v>
      </c>
      <c r="M8" s="9">
        <f t="shared" si="0"/>
        <v>0</v>
      </c>
      <c r="N8" s="8">
        <f t="shared" si="1"/>
        <v>0</v>
      </c>
      <c r="O8" s="8"/>
    </row>
    <row r="9" spans="2:18" x14ac:dyDescent="0.35">
      <c r="C9" t="s">
        <v>53</v>
      </c>
      <c r="D9" t="s">
        <v>55</v>
      </c>
      <c r="E9" s="49"/>
      <c r="I9" s="9"/>
      <c r="J9" s="9"/>
      <c r="K9" s="9"/>
      <c r="L9" s="9">
        <f t="shared" si="2"/>
        <v>0</v>
      </c>
      <c r="M9" s="9">
        <f t="shared" si="0"/>
        <v>0</v>
      </c>
      <c r="N9" s="8">
        <f t="shared" si="1"/>
        <v>0</v>
      </c>
      <c r="O9" s="8"/>
    </row>
    <row r="10" spans="2:18" x14ac:dyDescent="0.35">
      <c r="C10" t="s">
        <v>53</v>
      </c>
      <c r="D10" t="s">
        <v>55</v>
      </c>
      <c r="E10" s="49"/>
      <c r="I10" s="9"/>
      <c r="J10" s="9"/>
      <c r="K10" s="9"/>
      <c r="L10" s="9">
        <f t="shared" si="2"/>
        <v>0</v>
      </c>
      <c r="M10" s="9">
        <f t="shared" si="0"/>
        <v>0</v>
      </c>
      <c r="N10" s="8">
        <f t="shared" si="1"/>
        <v>0</v>
      </c>
      <c r="O10" s="8"/>
    </row>
    <row r="11" spans="2:18" x14ac:dyDescent="0.35">
      <c r="C11" t="s">
        <v>53</v>
      </c>
      <c r="D11" t="s">
        <v>55</v>
      </c>
      <c r="E11" s="49"/>
      <c r="I11" s="9"/>
      <c r="J11" s="9"/>
      <c r="K11" s="9"/>
      <c r="L11" s="9">
        <f t="shared" si="2"/>
        <v>0</v>
      </c>
      <c r="M11" s="9">
        <f t="shared" si="0"/>
        <v>0</v>
      </c>
      <c r="N11" s="8">
        <f t="shared" si="1"/>
        <v>0</v>
      </c>
      <c r="O11" s="8"/>
    </row>
    <row r="12" spans="2:18" x14ac:dyDescent="0.35">
      <c r="C12" t="s">
        <v>53</v>
      </c>
      <c r="D12" t="s">
        <v>55</v>
      </c>
      <c r="E12" s="49"/>
      <c r="I12" s="9"/>
      <c r="J12" s="9"/>
      <c r="K12" s="9"/>
      <c r="L12" s="9">
        <f t="shared" si="2"/>
        <v>0</v>
      </c>
      <c r="M12" s="9">
        <f t="shared" si="0"/>
        <v>0</v>
      </c>
      <c r="N12" s="8">
        <f t="shared" si="1"/>
        <v>0</v>
      </c>
      <c r="O12" s="8"/>
    </row>
    <row r="13" spans="2:18" x14ac:dyDescent="0.35">
      <c r="C13" t="s">
        <v>53</v>
      </c>
      <c r="D13" t="s">
        <v>55</v>
      </c>
      <c r="E13" s="49"/>
      <c r="I13" s="9"/>
      <c r="J13" s="9"/>
      <c r="K13" s="9"/>
      <c r="L13" s="9">
        <f t="shared" si="2"/>
        <v>0</v>
      </c>
      <c r="M13" s="9">
        <f t="shared" si="0"/>
        <v>0</v>
      </c>
      <c r="N13" s="8">
        <f t="shared" si="1"/>
        <v>0</v>
      </c>
      <c r="O13" s="8"/>
    </row>
    <row r="14" spans="2:18" x14ac:dyDescent="0.35">
      <c r="C14" t="s">
        <v>53</v>
      </c>
      <c r="D14" t="s">
        <v>55</v>
      </c>
      <c r="E14" s="49"/>
      <c r="I14" s="9"/>
      <c r="J14" s="9"/>
      <c r="K14" s="9"/>
      <c r="L14" s="9">
        <f t="shared" si="2"/>
        <v>0</v>
      </c>
      <c r="M14" s="9">
        <f t="shared" si="0"/>
        <v>0</v>
      </c>
      <c r="N14" s="8">
        <f t="shared" si="1"/>
        <v>0</v>
      </c>
      <c r="O14" s="8"/>
    </row>
    <row r="15" spans="2:18" x14ac:dyDescent="0.35">
      <c r="C15" t="s">
        <v>53</v>
      </c>
      <c r="D15" t="s">
        <v>55</v>
      </c>
      <c r="E15" s="49"/>
      <c r="I15" s="9"/>
      <c r="J15" s="9"/>
      <c r="K15" s="9"/>
      <c r="L15" s="9">
        <f t="shared" si="2"/>
        <v>0</v>
      </c>
      <c r="M15" s="9">
        <f t="shared" si="0"/>
        <v>0</v>
      </c>
      <c r="N15" s="8">
        <f t="shared" si="1"/>
        <v>0</v>
      </c>
      <c r="O15" s="8"/>
    </row>
    <row r="16" spans="2:18" x14ac:dyDescent="0.35">
      <c r="C16" t="s">
        <v>53</v>
      </c>
      <c r="D16" t="s">
        <v>55</v>
      </c>
      <c r="E16" s="49"/>
      <c r="I16" s="9"/>
      <c r="J16" s="9"/>
      <c r="K16" s="9"/>
      <c r="L16" s="9">
        <f t="shared" si="2"/>
        <v>0</v>
      </c>
      <c r="M16" s="9">
        <f t="shared" si="0"/>
        <v>0</v>
      </c>
      <c r="N16" s="8">
        <f t="shared" si="1"/>
        <v>0</v>
      </c>
      <c r="O16" s="8"/>
    </row>
    <row r="17" spans="3:15" x14ac:dyDescent="0.35">
      <c r="C17" t="s">
        <v>53</v>
      </c>
      <c r="D17" t="s">
        <v>55</v>
      </c>
      <c r="E17" s="49"/>
      <c r="I17" s="9"/>
      <c r="J17" s="9"/>
      <c r="K17" s="9"/>
      <c r="L17" s="9">
        <f t="shared" si="2"/>
        <v>0</v>
      </c>
      <c r="M17" s="9">
        <f t="shared" si="0"/>
        <v>0</v>
      </c>
      <c r="N17" s="8">
        <f t="shared" si="1"/>
        <v>0</v>
      </c>
      <c r="O17" s="8"/>
    </row>
    <row r="18" spans="3:15" x14ac:dyDescent="0.35">
      <c r="C18" t="s">
        <v>53</v>
      </c>
      <c r="D18" t="s">
        <v>55</v>
      </c>
      <c r="E18" s="49"/>
      <c r="I18" s="9"/>
      <c r="J18" s="9"/>
      <c r="K18" s="9"/>
      <c r="L18" s="9">
        <f t="shared" si="2"/>
        <v>0</v>
      </c>
      <c r="M18" s="9">
        <f t="shared" si="0"/>
        <v>0</v>
      </c>
      <c r="N18" s="8">
        <f t="shared" si="1"/>
        <v>0</v>
      </c>
      <c r="O18" s="8"/>
    </row>
    <row r="19" spans="3:15" x14ac:dyDescent="0.35">
      <c r="C19" t="s">
        <v>53</v>
      </c>
      <c r="D19" t="s">
        <v>55</v>
      </c>
      <c r="E19" s="49"/>
      <c r="I19" s="9"/>
      <c r="J19" s="9"/>
      <c r="K19" s="9"/>
      <c r="L19" s="9">
        <f t="shared" si="2"/>
        <v>0</v>
      </c>
      <c r="M19" s="9">
        <f t="shared" si="0"/>
        <v>0</v>
      </c>
      <c r="N19" s="8">
        <f t="shared" si="1"/>
        <v>0</v>
      </c>
      <c r="O19" s="8"/>
    </row>
    <row r="20" spans="3:15" x14ac:dyDescent="0.35">
      <c r="C20" t="s">
        <v>53</v>
      </c>
      <c r="D20" t="s">
        <v>55</v>
      </c>
      <c r="E20" s="49"/>
      <c r="I20" s="9"/>
      <c r="J20" s="9"/>
      <c r="K20" s="9"/>
      <c r="L20" s="9">
        <f t="shared" si="2"/>
        <v>0</v>
      </c>
      <c r="M20" s="9">
        <f t="shared" si="0"/>
        <v>0</v>
      </c>
      <c r="N20" s="8">
        <f t="shared" si="1"/>
        <v>0</v>
      </c>
      <c r="O20" s="8"/>
    </row>
    <row r="21" spans="3:15" x14ac:dyDescent="0.35">
      <c r="C21" t="s">
        <v>53</v>
      </c>
      <c r="D21" t="s">
        <v>55</v>
      </c>
      <c r="E21" s="49"/>
      <c r="I21" s="9"/>
      <c r="J21" s="9"/>
      <c r="K21" s="9"/>
      <c r="L21" s="9">
        <f t="shared" si="2"/>
        <v>0</v>
      </c>
      <c r="M21" s="9">
        <f t="shared" si="0"/>
        <v>0</v>
      </c>
      <c r="N21" s="8">
        <f t="shared" si="1"/>
        <v>0</v>
      </c>
      <c r="O21" s="8"/>
    </row>
    <row r="22" spans="3:15" x14ac:dyDescent="0.35">
      <c r="C22" t="s">
        <v>53</v>
      </c>
      <c r="D22" t="s">
        <v>55</v>
      </c>
      <c r="E22" s="49"/>
      <c r="I22" s="9"/>
      <c r="J22" s="9"/>
      <c r="K22" s="9"/>
      <c r="L22" s="9">
        <f t="shared" si="2"/>
        <v>0</v>
      </c>
      <c r="M22" s="9">
        <f t="shared" si="0"/>
        <v>0</v>
      </c>
      <c r="N22" s="8">
        <f t="shared" si="1"/>
        <v>0</v>
      </c>
      <c r="O22" s="8"/>
    </row>
    <row r="23" spans="3:15" x14ac:dyDescent="0.35">
      <c r="C23" t="s">
        <v>53</v>
      </c>
      <c r="D23" t="s">
        <v>55</v>
      </c>
      <c r="E23" s="49"/>
      <c r="I23" s="9"/>
      <c r="J23" s="9"/>
      <c r="K23" s="9"/>
      <c r="L23" s="9">
        <f t="shared" si="2"/>
        <v>0</v>
      </c>
      <c r="M23" s="9">
        <f t="shared" si="0"/>
        <v>0</v>
      </c>
      <c r="N23" s="8">
        <f t="shared" si="1"/>
        <v>0</v>
      </c>
      <c r="O23" s="8"/>
    </row>
    <row r="24" spans="3:15" x14ac:dyDescent="0.35">
      <c r="C24" t="s">
        <v>53</v>
      </c>
      <c r="D24" t="s">
        <v>55</v>
      </c>
      <c r="E24" s="49"/>
      <c r="I24" s="9"/>
      <c r="J24" s="9"/>
      <c r="K24" s="9"/>
      <c r="L24" s="9">
        <f t="shared" si="2"/>
        <v>0</v>
      </c>
      <c r="M24" s="9">
        <f t="shared" si="0"/>
        <v>0</v>
      </c>
      <c r="N24" s="8">
        <f t="shared" si="1"/>
        <v>0</v>
      </c>
      <c r="O24" s="8"/>
    </row>
    <row r="25" spans="3:15" x14ac:dyDescent="0.35">
      <c r="C25" t="s">
        <v>53</v>
      </c>
      <c r="D25" t="s">
        <v>55</v>
      </c>
      <c r="E25" s="49"/>
      <c r="I25" s="9"/>
      <c r="J25" s="9"/>
      <c r="K25" s="9"/>
      <c r="L25" s="9">
        <f t="shared" si="2"/>
        <v>0</v>
      </c>
      <c r="M25" s="9">
        <f t="shared" si="0"/>
        <v>0</v>
      </c>
      <c r="N25" s="8">
        <f t="shared" si="1"/>
        <v>0</v>
      </c>
      <c r="O25" s="8"/>
    </row>
    <row r="26" spans="3:15" x14ac:dyDescent="0.35">
      <c r="C26" t="s">
        <v>53</v>
      </c>
      <c r="D26" t="s">
        <v>55</v>
      </c>
      <c r="E26" s="49"/>
      <c r="I26" s="9"/>
      <c r="J26" s="9"/>
      <c r="K26" s="9"/>
      <c r="L26" s="9">
        <f t="shared" si="2"/>
        <v>0</v>
      </c>
      <c r="M26" s="9">
        <f t="shared" si="0"/>
        <v>0</v>
      </c>
      <c r="N26" s="8">
        <f t="shared" si="1"/>
        <v>0</v>
      </c>
      <c r="O26" s="8"/>
    </row>
    <row r="27" spans="3:15" x14ac:dyDescent="0.35">
      <c r="C27" t="s">
        <v>53</v>
      </c>
      <c r="D27" t="s">
        <v>55</v>
      </c>
      <c r="E27" s="49"/>
      <c r="I27" s="9"/>
      <c r="J27" s="9"/>
      <c r="K27" s="9"/>
      <c r="L27" s="9">
        <f t="shared" si="2"/>
        <v>0</v>
      </c>
      <c r="M27" s="9">
        <f t="shared" si="0"/>
        <v>0</v>
      </c>
      <c r="N27" s="8">
        <f t="shared" si="1"/>
        <v>0</v>
      </c>
      <c r="O27" s="8"/>
    </row>
    <row r="28" spans="3:15" x14ac:dyDescent="0.35">
      <c r="C28" t="s">
        <v>53</v>
      </c>
      <c r="D28" t="s">
        <v>55</v>
      </c>
      <c r="E28" s="49"/>
      <c r="I28" s="9"/>
      <c r="J28" s="9"/>
      <c r="K28" s="9"/>
      <c r="L28" s="9">
        <f t="shared" si="2"/>
        <v>0</v>
      </c>
      <c r="M28" s="9">
        <f t="shared" si="0"/>
        <v>0</v>
      </c>
      <c r="N28" s="8">
        <f t="shared" si="1"/>
        <v>0</v>
      </c>
      <c r="O28" s="8"/>
    </row>
    <row r="29" spans="3:15" x14ac:dyDescent="0.35">
      <c r="C29" t="s">
        <v>53</v>
      </c>
      <c r="D29" t="s">
        <v>55</v>
      </c>
      <c r="E29" s="49"/>
      <c r="I29" s="9"/>
      <c r="J29" s="9"/>
      <c r="K29" s="9"/>
      <c r="L29" s="9">
        <f t="shared" si="2"/>
        <v>0</v>
      </c>
      <c r="M29" s="9">
        <f t="shared" si="0"/>
        <v>0</v>
      </c>
      <c r="N29" s="8">
        <f t="shared" si="1"/>
        <v>0</v>
      </c>
      <c r="O29" s="8"/>
    </row>
    <row r="30" spans="3:15" x14ac:dyDescent="0.35">
      <c r="C30" t="s">
        <v>53</v>
      </c>
      <c r="D30" t="s">
        <v>55</v>
      </c>
      <c r="E30" s="49"/>
      <c r="I30" s="9"/>
      <c r="J30" s="9"/>
      <c r="K30" s="9"/>
      <c r="L30" s="9">
        <f t="shared" si="2"/>
        <v>0</v>
      </c>
      <c r="M30" s="9">
        <f t="shared" si="0"/>
        <v>0</v>
      </c>
      <c r="N30" s="8">
        <f t="shared" si="1"/>
        <v>0</v>
      </c>
      <c r="O30" s="8"/>
    </row>
    <row r="31" spans="3:15" x14ac:dyDescent="0.35">
      <c r="C31" t="s">
        <v>53</v>
      </c>
      <c r="D31" t="s">
        <v>55</v>
      </c>
      <c r="E31" s="49"/>
      <c r="I31" s="9"/>
      <c r="J31" s="9"/>
      <c r="K31" s="9"/>
      <c r="L31" s="9">
        <f t="shared" si="2"/>
        <v>0</v>
      </c>
      <c r="M31" s="9">
        <f t="shared" si="0"/>
        <v>0</v>
      </c>
      <c r="N31" s="8">
        <f t="shared" si="1"/>
        <v>0</v>
      </c>
      <c r="O31" s="8"/>
    </row>
    <row r="32" spans="3:15" x14ac:dyDescent="0.35">
      <c r="C32" t="s">
        <v>53</v>
      </c>
      <c r="D32" t="s">
        <v>55</v>
      </c>
      <c r="E32" s="49"/>
      <c r="I32" s="9"/>
      <c r="J32" s="9"/>
      <c r="K32" s="9"/>
      <c r="L32" s="9">
        <f t="shared" si="2"/>
        <v>0</v>
      </c>
      <c r="M32" s="9">
        <f t="shared" si="0"/>
        <v>0</v>
      </c>
      <c r="N32" s="8">
        <f t="shared" si="1"/>
        <v>0</v>
      </c>
      <c r="O32" s="8"/>
    </row>
    <row r="33" spans="3:15" x14ac:dyDescent="0.35">
      <c r="C33" t="s">
        <v>53</v>
      </c>
      <c r="D33" t="s">
        <v>55</v>
      </c>
      <c r="E33" s="49"/>
      <c r="I33" s="9"/>
      <c r="J33" s="9"/>
      <c r="K33" s="9"/>
      <c r="L33" s="9">
        <f t="shared" si="2"/>
        <v>0</v>
      </c>
      <c r="M33" s="9">
        <f t="shared" si="0"/>
        <v>0</v>
      </c>
      <c r="N33" s="8">
        <f t="shared" si="1"/>
        <v>0</v>
      </c>
      <c r="O33" s="8"/>
    </row>
    <row r="34" spans="3:15" x14ac:dyDescent="0.35">
      <c r="C34" t="s">
        <v>53</v>
      </c>
      <c r="D34" t="s">
        <v>55</v>
      </c>
      <c r="E34" s="49"/>
      <c r="I34" s="9"/>
      <c r="J34" s="9"/>
      <c r="K34" s="9"/>
      <c r="L34" s="9">
        <f t="shared" si="2"/>
        <v>0</v>
      </c>
      <c r="M34" s="9">
        <f t="shared" si="0"/>
        <v>0</v>
      </c>
      <c r="N34" s="8">
        <f t="shared" si="1"/>
        <v>0</v>
      </c>
      <c r="O34" s="8"/>
    </row>
    <row r="35" spans="3:15" x14ac:dyDescent="0.35">
      <c r="C35" t="s">
        <v>53</v>
      </c>
      <c r="D35" t="s">
        <v>55</v>
      </c>
      <c r="E35" s="49"/>
      <c r="I35" s="9"/>
      <c r="J35" s="9"/>
      <c r="K35" s="9"/>
      <c r="L35" s="9">
        <f t="shared" si="2"/>
        <v>0</v>
      </c>
      <c r="M35" s="9">
        <f t="shared" ref="M35:M66" si="3">L35*$R$2</f>
        <v>0</v>
      </c>
      <c r="N35" s="8">
        <f t="shared" ref="N35:N66" si="4">L35+M35</f>
        <v>0</v>
      </c>
      <c r="O35" s="8"/>
    </row>
    <row r="36" spans="3:15" x14ac:dyDescent="0.35">
      <c r="C36" t="s">
        <v>53</v>
      </c>
      <c r="D36" t="s">
        <v>55</v>
      </c>
      <c r="E36" s="49"/>
      <c r="I36" s="9"/>
      <c r="J36" s="9"/>
      <c r="K36" s="9"/>
      <c r="L36" s="9">
        <f t="shared" si="2"/>
        <v>0</v>
      </c>
      <c r="M36" s="9">
        <f t="shared" si="3"/>
        <v>0</v>
      </c>
      <c r="N36" s="8">
        <f t="shared" si="4"/>
        <v>0</v>
      </c>
      <c r="O36" s="8"/>
    </row>
    <row r="37" spans="3:15" x14ac:dyDescent="0.35">
      <c r="C37" t="s">
        <v>53</v>
      </c>
      <c r="D37" t="s">
        <v>55</v>
      </c>
      <c r="E37" s="49"/>
      <c r="I37" s="9"/>
      <c r="J37" s="9"/>
      <c r="K37" s="9"/>
      <c r="L37" s="9">
        <f t="shared" si="2"/>
        <v>0</v>
      </c>
      <c r="M37" s="9">
        <f t="shared" si="3"/>
        <v>0</v>
      </c>
      <c r="N37" s="8">
        <f t="shared" si="4"/>
        <v>0</v>
      </c>
      <c r="O37" s="8"/>
    </row>
    <row r="38" spans="3:15" x14ac:dyDescent="0.35">
      <c r="C38" t="s">
        <v>53</v>
      </c>
      <c r="D38" t="s">
        <v>55</v>
      </c>
      <c r="E38" s="49"/>
      <c r="I38" s="9"/>
      <c r="J38" s="9"/>
      <c r="K38" s="9"/>
      <c r="L38" s="9">
        <f t="shared" si="2"/>
        <v>0</v>
      </c>
      <c r="M38" s="9">
        <f t="shared" si="3"/>
        <v>0</v>
      </c>
      <c r="N38" s="8">
        <f t="shared" si="4"/>
        <v>0</v>
      </c>
      <c r="O38" s="8"/>
    </row>
    <row r="39" spans="3:15" x14ac:dyDescent="0.35">
      <c r="C39" t="s">
        <v>53</v>
      </c>
      <c r="D39" t="s">
        <v>55</v>
      </c>
      <c r="E39" s="49"/>
      <c r="I39" s="9"/>
      <c r="J39" s="9"/>
      <c r="K39" s="9"/>
      <c r="L39" s="9">
        <f t="shared" si="2"/>
        <v>0</v>
      </c>
      <c r="M39" s="9">
        <f t="shared" si="3"/>
        <v>0</v>
      </c>
      <c r="N39" s="8">
        <f t="shared" si="4"/>
        <v>0</v>
      </c>
      <c r="O39" s="8"/>
    </row>
    <row r="40" spans="3:15" x14ac:dyDescent="0.35">
      <c r="C40" t="s">
        <v>53</v>
      </c>
      <c r="D40" t="s">
        <v>55</v>
      </c>
      <c r="E40" s="49"/>
      <c r="I40" s="9"/>
      <c r="J40" s="9"/>
      <c r="K40" s="9"/>
      <c r="L40" s="9">
        <f t="shared" si="2"/>
        <v>0</v>
      </c>
      <c r="M40" s="9">
        <f t="shared" si="3"/>
        <v>0</v>
      </c>
      <c r="N40" s="8">
        <f t="shared" si="4"/>
        <v>0</v>
      </c>
      <c r="O40" s="8"/>
    </row>
    <row r="41" spans="3:15" x14ac:dyDescent="0.35">
      <c r="C41" t="s">
        <v>53</v>
      </c>
      <c r="D41" t="s">
        <v>55</v>
      </c>
      <c r="E41" s="49"/>
      <c r="I41" s="9"/>
      <c r="J41" s="9"/>
      <c r="K41" s="9"/>
      <c r="L41" s="9">
        <f t="shared" si="2"/>
        <v>0</v>
      </c>
      <c r="M41" s="9">
        <f t="shared" si="3"/>
        <v>0</v>
      </c>
      <c r="N41" s="8">
        <f t="shared" si="4"/>
        <v>0</v>
      </c>
      <c r="O41" s="8"/>
    </row>
    <row r="42" spans="3:15" x14ac:dyDescent="0.35">
      <c r="C42" t="s">
        <v>53</v>
      </c>
      <c r="D42" t="s">
        <v>55</v>
      </c>
      <c r="E42" s="49"/>
      <c r="I42" s="9"/>
      <c r="J42" s="9"/>
      <c r="K42" s="9"/>
      <c r="L42" s="9">
        <f t="shared" si="2"/>
        <v>0</v>
      </c>
      <c r="M42" s="9">
        <f t="shared" si="3"/>
        <v>0</v>
      </c>
      <c r="N42" s="8">
        <f t="shared" si="4"/>
        <v>0</v>
      </c>
      <c r="O42" s="8"/>
    </row>
    <row r="43" spans="3:15" x14ac:dyDescent="0.35">
      <c r="C43" t="s">
        <v>53</v>
      </c>
      <c r="D43" t="s">
        <v>55</v>
      </c>
      <c r="E43" s="49"/>
      <c r="I43" s="9"/>
      <c r="J43" s="9"/>
      <c r="K43" s="9"/>
      <c r="L43" s="9">
        <f t="shared" si="2"/>
        <v>0</v>
      </c>
      <c r="M43" s="9">
        <f t="shared" si="3"/>
        <v>0</v>
      </c>
      <c r="N43" s="8">
        <f t="shared" si="4"/>
        <v>0</v>
      </c>
      <c r="O43" s="8"/>
    </row>
    <row r="44" spans="3:15" x14ac:dyDescent="0.35">
      <c r="C44" t="s">
        <v>53</v>
      </c>
      <c r="D44" t="s">
        <v>55</v>
      </c>
      <c r="E44" s="49"/>
      <c r="I44" s="9"/>
      <c r="J44" s="9"/>
      <c r="K44" s="9"/>
      <c r="L44" s="9">
        <f t="shared" si="2"/>
        <v>0</v>
      </c>
      <c r="M44" s="9">
        <f t="shared" si="3"/>
        <v>0</v>
      </c>
      <c r="N44" s="8">
        <f t="shared" si="4"/>
        <v>0</v>
      </c>
      <c r="O44" s="8"/>
    </row>
    <row r="45" spans="3:15" x14ac:dyDescent="0.35">
      <c r="C45" t="s">
        <v>53</v>
      </c>
      <c r="D45" t="s">
        <v>55</v>
      </c>
      <c r="E45" s="49"/>
      <c r="I45" s="9"/>
      <c r="J45" s="9"/>
      <c r="K45" s="9"/>
      <c r="L45" s="9">
        <f t="shared" si="2"/>
        <v>0</v>
      </c>
      <c r="M45" s="9">
        <f t="shared" si="3"/>
        <v>0</v>
      </c>
      <c r="N45" s="8">
        <f t="shared" si="4"/>
        <v>0</v>
      </c>
      <c r="O45" s="8"/>
    </row>
    <row r="46" spans="3:15" x14ac:dyDescent="0.35">
      <c r="C46" t="s">
        <v>53</v>
      </c>
      <c r="D46" t="s">
        <v>55</v>
      </c>
      <c r="E46" s="49"/>
      <c r="I46" s="9"/>
      <c r="J46" s="9"/>
      <c r="K46" s="9"/>
      <c r="L46" s="9">
        <f t="shared" si="2"/>
        <v>0</v>
      </c>
      <c r="M46" s="9">
        <f t="shared" si="3"/>
        <v>0</v>
      </c>
      <c r="N46" s="8">
        <f t="shared" si="4"/>
        <v>0</v>
      </c>
      <c r="O46" s="8"/>
    </row>
    <row r="47" spans="3:15" x14ac:dyDescent="0.35">
      <c r="C47" t="s">
        <v>53</v>
      </c>
      <c r="D47" t="s">
        <v>55</v>
      </c>
      <c r="E47" s="49"/>
      <c r="I47" s="9"/>
      <c r="J47" s="9"/>
      <c r="K47" s="9"/>
      <c r="L47" s="9">
        <f t="shared" si="2"/>
        <v>0</v>
      </c>
      <c r="M47" s="9">
        <f t="shared" si="3"/>
        <v>0</v>
      </c>
      <c r="N47" s="8">
        <f t="shared" si="4"/>
        <v>0</v>
      </c>
      <c r="O47" s="8"/>
    </row>
    <row r="48" spans="3:15" x14ac:dyDescent="0.35">
      <c r="C48" t="s">
        <v>53</v>
      </c>
      <c r="D48" t="s">
        <v>55</v>
      </c>
      <c r="E48" s="49"/>
      <c r="I48" s="9"/>
      <c r="J48" s="9"/>
      <c r="K48" s="9"/>
      <c r="L48" s="9">
        <f t="shared" si="2"/>
        <v>0</v>
      </c>
      <c r="M48" s="9">
        <f t="shared" si="3"/>
        <v>0</v>
      </c>
      <c r="N48" s="8">
        <f t="shared" si="4"/>
        <v>0</v>
      </c>
      <c r="O48" s="8"/>
    </row>
    <row r="49" spans="3:15" x14ac:dyDescent="0.35">
      <c r="C49" t="s">
        <v>53</v>
      </c>
      <c r="D49" t="s">
        <v>55</v>
      </c>
      <c r="E49" s="49"/>
      <c r="I49" s="9"/>
      <c r="J49" s="9"/>
      <c r="K49" s="9"/>
      <c r="L49" s="9">
        <f t="shared" si="2"/>
        <v>0</v>
      </c>
      <c r="M49" s="9">
        <f t="shared" si="3"/>
        <v>0</v>
      </c>
      <c r="N49" s="8">
        <f t="shared" si="4"/>
        <v>0</v>
      </c>
      <c r="O49" s="8"/>
    </row>
    <row r="50" spans="3:15" x14ac:dyDescent="0.35">
      <c r="C50" t="s">
        <v>53</v>
      </c>
      <c r="D50" t="s">
        <v>55</v>
      </c>
      <c r="E50" s="49"/>
      <c r="I50" s="9"/>
      <c r="J50" s="9"/>
      <c r="K50" s="9"/>
      <c r="L50" s="9">
        <f t="shared" si="2"/>
        <v>0</v>
      </c>
      <c r="M50" s="9">
        <f t="shared" si="3"/>
        <v>0</v>
      </c>
      <c r="N50" s="8">
        <f t="shared" si="4"/>
        <v>0</v>
      </c>
      <c r="O50" s="8"/>
    </row>
    <row r="51" spans="3:15" x14ac:dyDescent="0.35">
      <c r="C51" t="s">
        <v>53</v>
      </c>
      <c r="D51" t="s">
        <v>55</v>
      </c>
      <c r="E51" s="49"/>
      <c r="I51" s="9"/>
      <c r="J51" s="9"/>
      <c r="K51" s="9"/>
      <c r="L51" s="9">
        <f t="shared" si="2"/>
        <v>0</v>
      </c>
      <c r="M51" s="9">
        <f t="shared" si="3"/>
        <v>0</v>
      </c>
      <c r="N51" s="8">
        <f t="shared" si="4"/>
        <v>0</v>
      </c>
      <c r="O51" s="8"/>
    </row>
    <row r="52" spans="3:15" x14ac:dyDescent="0.35">
      <c r="C52" t="s">
        <v>53</v>
      </c>
      <c r="D52" t="s">
        <v>55</v>
      </c>
      <c r="E52" s="49"/>
      <c r="I52" s="9"/>
      <c r="J52" s="9"/>
      <c r="K52" s="9"/>
      <c r="L52" s="9">
        <f t="shared" si="2"/>
        <v>0</v>
      </c>
      <c r="M52" s="9">
        <f t="shared" si="3"/>
        <v>0</v>
      </c>
      <c r="N52" s="8">
        <f t="shared" si="4"/>
        <v>0</v>
      </c>
      <c r="O52" s="8"/>
    </row>
    <row r="53" spans="3:15" x14ac:dyDescent="0.35">
      <c r="C53" t="s">
        <v>53</v>
      </c>
      <c r="D53" t="s">
        <v>55</v>
      </c>
      <c r="E53" s="49"/>
      <c r="I53" s="9"/>
      <c r="J53" s="9"/>
      <c r="K53" s="9"/>
      <c r="L53" s="9">
        <f t="shared" si="2"/>
        <v>0</v>
      </c>
      <c r="M53" s="9">
        <f t="shared" si="3"/>
        <v>0</v>
      </c>
      <c r="N53" s="8">
        <f t="shared" si="4"/>
        <v>0</v>
      </c>
      <c r="O53" s="8"/>
    </row>
    <row r="54" spans="3:15" x14ac:dyDescent="0.35">
      <c r="C54" t="s">
        <v>53</v>
      </c>
      <c r="D54" t="s">
        <v>55</v>
      </c>
      <c r="E54" s="49"/>
      <c r="I54" s="9"/>
      <c r="J54" s="9"/>
      <c r="K54" s="9"/>
      <c r="L54" s="9">
        <f t="shared" si="2"/>
        <v>0</v>
      </c>
      <c r="M54" s="9">
        <f t="shared" si="3"/>
        <v>0</v>
      </c>
      <c r="N54" s="8">
        <f t="shared" si="4"/>
        <v>0</v>
      </c>
      <c r="O54" s="8"/>
    </row>
    <row r="55" spans="3:15" x14ac:dyDescent="0.35">
      <c r="C55" t="s">
        <v>53</v>
      </c>
      <c r="D55" t="s">
        <v>55</v>
      </c>
      <c r="E55" s="49"/>
      <c r="I55" s="9"/>
      <c r="J55" s="9"/>
      <c r="K55" s="9"/>
      <c r="L55" s="9">
        <f t="shared" si="2"/>
        <v>0</v>
      </c>
      <c r="M55" s="9">
        <f t="shared" si="3"/>
        <v>0</v>
      </c>
      <c r="N55" s="8">
        <f t="shared" si="4"/>
        <v>0</v>
      </c>
      <c r="O55" s="8"/>
    </row>
    <row r="56" spans="3:15" x14ac:dyDescent="0.35">
      <c r="C56" t="s">
        <v>53</v>
      </c>
      <c r="D56" t="s">
        <v>55</v>
      </c>
      <c r="E56" s="49"/>
      <c r="I56" s="9"/>
      <c r="J56" s="9"/>
      <c r="K56" s="9"/>
      <c r="L56" s="9">
        <f t="shared" si="2"/>
        <v>0</v>
      </c>
      <c r="M56" s="9">
        <f t="shared" si="3"/>
        <v>0</v>
      </c>
      <c r="N56" s="8">
        <f t="shared" si="4"/>
        <v>0</v>
      </c>
      <c r="O56" s="8"/>
    </row>
    <row r="57" spans="3:15" x14ac:dyDescent="0.35">
      <c r="C57" t="s">
        <v>53</v>
      </c>
      <c r="D57" t="s">
        <v>55</v>
      </c>
      <c r="E57" s="49"/>
      <c r="I57" s="9"/>
      <c r="J57" s="9"/>
      <c r="K57" s="9"/>
      <c r="L57" s="9">
        <f t="shared" si="2"/>
        <v>0</v>
      </c>
      <c r="M57" s="9">
        <f t="shared" si="3"/>
        <v>0</v>
      </c>
      <c r="N57" s="8">
        <f t="shared" si="4"/>
        <v>0</v>
      </c>
      <c r="O57" s="8"/>
    </row>
    <row r="58" spans="3:15" x14ac:dyDescent="0.35">
      <c r="C58" t="s">
        <v>53</v>
      </c>
      <c r="D58" t="s">
        <v>55</v>
      </c>
      <c r="E58" s="49"/>
      <c r="I58" s="9"/>
      <c r="J58" s="9"/>
      <c r="K58" s="9"/>
      <c r="L58" s="9">
        <f t="shared" si="2"/>
        <v>0</v>
      </c>
      <c r="M58" s="9">
        <f t="shared" si="3"/>
        <v>0</v>
      </c>
      <c r="N58" s="8">
        <f t="shared" si="4"/>
        <v>0</v>
      </c>
      <c r="O58" s="8"/>
    </row>
    <row r="59" spans="3:15" x14ac:dyDescent="0.35">
      <c r="C59" t="s">
        <v>53</v>
      </c>
      <c r="D59" t="s">
        <v>55</v>
      </c>
      <c r="E59" s="49"/>
      <c r="I59" s="9"/>
      <c r="J59" s="9"/>
      <c r="K59" s="9"/>
      <c r="L59" s="9">
        <f t="shared" si="2"/>
        <v>0</v>
      </c>
      <c r="M59" s="9">
        <f t="shared" si="3"/>
        <v>0</v>
      </c>
      <c r="N59" s="8">
        <f t="shared" si="4"/>
        <v>0</v>
      </c>
      <c r="O59" s="8"/>
    </row>
    <row r="60" spans="3:15" x14ac:dyDescent="0.35">
      <c r="C60" t="s">
        <v>53</v>
      </c>
      <c r="D60" t="s">
        <v>55</v>
      </c>
      <c r="E60" s="49"/>
      <c r="I60" s="9"/>
      <c r="J60" s="9"/>
      <c r="K60" s="9"/>
      <c r="L60" s="9">
        <f t="shared" si="2"/>
        <v>0</v>
      </c>
      <c r="M60" s="9">
        <f t="shared" si="3"/>
        <v>0</v>
      </c>
      <c r="N60" s="8">
        <f t="shared" si="4"/>
        <v>0</v>
      </c>
      <c r="O60" s="8"/>
    </row>
    <row r="61" spans="3:15" x14ac:dyDescent="0.35">
      <c r="C61" t="s">
        <v>53</v>
      </c>
      <c r="D61" t="s">
        <v>55</v>
      </c>
      <c r="E61" s="49"/>
      <c r="I61" s="9"/>
      <c r="J61" s="9"/>
      <c r="K61" s="9"/>
      <c r="L61" s="9">
        <f t="shared" si="2"/>
        <v>0</v>
      </c>
      <c r="M61" s="9">
        <f t="shared" si="3"/>
        <v>0</v>
      </c>
      <c r="N61" s="8">
        <f t="shared" si="4"/>
        <v>0</v>
      </c>
      <c r="O61" s="8"/>
    </row>
    <row r="62" spans="3:15" x14ac:dyDescent="0.35">
      <c r="C62" t="s">
        <v>53</v>
      </c>
      <c r="D62" t="s">
        <v>55</v>
      </c>
      <c r="E62" s="49"/>
      <c r="I62" s="9"/>
      <c r="J62" s="9"/>
      <c r="K62" s="9"/>
      <c r="L62" s="9">
        <f t="shared" si="2"/>
        <v>0</v>
      </c>
      <c r="M62" s="9">
        <f t="shared" si="3"/>
        <v>0</v>
      </c>
      <c r="N62" s="8">
        <f t="shared" si="4"/>
        <v>0</v>
      </c>
      <c r="O62" s="8"/>
    </row>
    <row r="63" spans="3:15" x14ac:dyDescent="0.35">
      <c r="C63" t="s">
        <v>53</v>
      </c>
      <c r="D63" t="s">
        <v>55</v>
      </c>
      <c r="E63" s="49"/>
      <c r="I63" s="9"/>
      <c r="J63" s="9"/>
      <c r="K63" s="9"/>
      <c r="L63" s="9">
        <f t="shared" si="2"/>
        <v>0</v>
      </c>
      <c r="M63" s="9">
        <f t="shared" si="3"/>
        <v>0</v>
      </c>
      <c r="N63" s="8">
        <f t="shared" si="4"/>
        <v>0</v>
      </c>
      <c r="O63" s="8"/>
    </row>
    <row r="64" spans="3:15" x14ac:dyDescent="0.35">
      <c r="C64" t="s">
        <v>53</v>
      </c>
      <c r="D64" t="s">
        <v>55</v>
      </c>
      <c r="E64" s="49"/>
      <c r="I64" s="9"/>
      <c r="J64" s="9"/>
      <c r="K64" s="9"/>
      <c r="L64" s="9">
        <f t="shared" si="2"/>
        <v>0</v>
      </c>
      <c r="M64" s="9">
        <f t="shared" si="3"/>
        <v>0</v>
      </c>
      <c r="N64" s="8">
        <f t="shared" si="4"/>
        <v>0</v>
      </c>
      <c r="O64" s="8"/>
    </row>
    <row r="65" spans="2:15" x14ac:dyDescent="0.35">
      <c r="C65" t="s">
        <v>53</v>
      </c>
      <c r="D65" t="s">
        <v>55</v>
      </c>
      <c r="E65" s="49"/>
      <c r="I65" s="9"/>
      <c r="J65" s="9"/>
      <c r="K65" s="9"/>
      <c r="L65" s="9">
        <f t="shared" si="2"/>
        <v>0</v>
      </c>
      <c r="M65" s="9">
        <f t="shared" si="3"/>
        <v>0</v>
      </c>
      <c r="N65" s="8">
        <f t="shared" si="4"/>
        <v>0</v>
      </c>
      <c r="O65" s="8"/>
    </row>
    <row r="66" spans="2:15" x14ac:dyDescent="0.35">
      <c r="C66" t="s">
        <v>53</v>
      </c>
      <c r="D66" t="s">
        <v>55</v>
      </c>
      <c r="E66" s="49"/>
      <c r="I66" s="9"/>
      <c r="J66" s="9"/>
      <c r="K66" s="9"/>
      <c r="L66" s="9">
        <f t="shared" si="2"/>
        <v>0</v>
      </c>
      <c r="M66" s="9">
        <f t="shared" si="3"/>
        <v>0</v>
      </c>
      <c r="N66" s="8">
        <f t="shared" si="4"/>
        <v>0</v>
      </c>
      <c r="O66" s="8"/>
    </row>
    <row r="67" spans="2:15" x14ac:dyDescent="0.35">
      <c r="C67" t="s">
        <v>53</v>
      </c>
      <c r="D67" t="s">
        <v>55</v>
      </c>
      <c r="E67" s="49"/>
      <c r="I67" s="9"/>
      <c r="J67" s="9"/>
      <c r="K67" s="9"/>
      <c r="L67" s="9">
        <f t="shared" si="2"/>
        <v>0</v>
      </c>
      <c r="M67" s="9">
        <f t="shared" ref="M67:M68" si="5">L67*$R$2</f>
        <v>0</v>
      </c>
      <c r="N67" s="8">
        <f t="shared" ref="N67:N68" si="6">L67+M67</f>
        <v>0</v>
      </c>
      <c r="O67" s="8"/>
    </row>
    <row r="68" spans="2:15" x14ac:dyDescent="0.35">
      <c r="C68" t="s">
        <v>53</v>
      </c>
      <c r="D68" t="s">
        <v>55</v>
      </c>
      <c r="E68" s="50"/>
      <c r="I68" s="9"/>
      <c r="J68" s="9"/>
      <c r="K68" s="9"/>
      <c r="L68" s="9">
        <f t="shared" si="2"/>
        <v>0</v>
      </c>
      <c r="M68" s="9">
        <f t="shared" si="5"/>
        <v>0</v>
      </c>
      <c r="N68" s="8">
        <f t="shared" si="6"/>
        <v>0</v>
      </c>
      <c r="O68" s="8"/>
    </row>
    <row r="69" spans="2:15" x14ac:dyDescent="0.35">
      <c r="B69" t="s">
        <v>64</v>
      </c>
      <c r="F69" s="101"/>
      <c r="I69" s="101"/>
      <c r="J69" s="101"/>
      <c r="K69" s="101"/>
      <c r="L69" s="101"/>
      <c r="M69" s="101"/>
      <c r="N69" s="10">
        <f>SUBTOTAL(109,CLIN1_Material11[Fully Burdened Price])</f>
        <v>0</v>
      </c>
      <c r="O69" s="101"/>
    </row>
  </sheetData>
  <mergeCells count="1">
    <mergeCell ref="Q1:R1"/>
  </mergeCells>
  <dataValidations count="1">
    <dataValidation type="list" allowBlank="1" showInputMessage="1" showErrorMessage="1" sqref="B68">
      <formula1>#REF!</formula1>
    </dataValidation>
  </dataValidations>
  <pageMargins left="0.7" right="0.7" top="0.75" bottom="0.75" header="0.3" footer="0.3"/>
  <ignoredErrors>
    <ignoredError sqref="L4:L68" calculatedColumn="1"/>
  </ignoredErrors>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E3:E67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P17"/>
  <sheetViews>
    <sheetView zoomScale="55" zoomScaleNormal="55" workbookViewId="0">
      <pane ySplit="2" topLeftCell="A3" activePane="bottomLeft" state="frozen"/>
      <selection activeCell="D21" sqref="C21:D21"/>
      <selection pane="bottomLeft" activeCell="J17" sqref="J17"/>
    </sheetView>
  </sheetViews>
  <sheetFormatPr defaultRowHeight="14.5" x14ac:dyDescent="0.35"/>
  <cols>
    <col min="1" max="1" width="1.7265625" customWidth="1"/>
    <col min="2" max="2" width="27.7265625" customWidth="1"/>
    <col min="3" max="3" width="27" customWidth="1"/>
    <col min="4" max="4" width="10.81640625" customWidth="1"/>
    <col min="5" max="5" width="9.81640625" customWidth="1"/>
    <col min="6" max="6" width="11.26953125" customWidth="1"/>
    <col min="7" max="7" width="14" customWidth="1"/>
    <col min="8" max="8" width="17" customWidth="1"/>
    <col min="9" max="9" width="18" customWidth="1"/>
    <col min="10" max="10" width="12.1796875" bestFit="1" customWidth="1"/>
    <col min="11" max="11" width="15.81640625" customWidth="1"/>
    <col min="12" max="12" width="16" customWidth="1"/>
  </cols>
  <sheetData>
    <row r="1" spans="2:16" ht="156.5" x14ac:dyDescent="0.35">
      <c r="B1" s="87" t="s">
        <v>169</v>
      </c>
      <c r="C1" s="87"/>
      <c r="D1" s="87"/>
      <c r="E1" s="87" t="s">
        <v>70</v>
      </c>
      <c r="F1" s="87" t="s">
        <v>71</v>
      </c>
      <c r="G1" s="87" t="s">
        <v>72</v>
      </c>
      <c r="H1" s="87" t="s">
        <v>144</v>
      </c>
      <c r="I1" s="87" t="s">
        <v>73</v>
      </c>
      <c r="J1" s="87" t="s">
        <v>74</v>
      </c>
      <c r="K1" s="87" t="s">
        <v>152</v>
      </c>
      <c r="L1" s="87" t="s">
        <v>165</v>
      </c>
      <c r="M1" s="87" t="s">
        <v>166</v>
      </c>
      <c r="O1" s="189" t="s">
        <v>88</v>
      </c>
      <c r="P1" s="189"/>
    </row>
    <row r="2" spans="2:16" s="2" customFormat="1" ht="29" x14ac:dyDescent="0.35">
      <c r="B2" s="3" t="s">
        <v>15</v>
      </c>
      <c r="C2" s="3" t="s">
        <v>85</v>
      </c>
      <c r="D2" s="3" t="s">
        <v>0</v>
      </c>
      <c r="E2" s="3" t="s">
        <v>7</v>
      </c>
      <c r="F2" s="3" t="s">
        <v>8</v>
      </c>
      <c r="G2" s="3" t="s">
        <v>9</v>
      </c>
      <c r="H2" s="3" t="s">
        <v>58</v>
      </c>
      <c r="I2" s="42" t="s">
        <v>10</v>
      </c>
      <c r="J2" s="42" t="s">
        <v>163</v>
      </c>
      <c r="K2" s="93" t="s">
        <v>2</v>
      </c>
      <c r="L2" s="94" t="s">
        <v>164</v>
      </c>
      <c r="M2" s="94" t="s">
        <v>5</v>
      </c>
      <c r="O2" s="91" t="s">
        <v>2</v>
      </c>
      <c r="P2" s="62"/>
    </row>
    <row r="3" spans="2:16" x14ac:dyDescent="0.35">
      <c r="B3" s="41"/>
      <c r="C3" t="s">
        <v>91</v>
      </c>
      <c r="D3" s="6"/>
      <c r="H3" s="8"/>
      <c r="I3" s="8"/>
      <c r="J3" s="8">
        <f>(E3*F3*H3)+(E3*F3*G3*I3)</f>
        <v>0</v>
      </c>
      <c r="K3" s="8">
        <f t="shared" ref="K3:K16" si="0">J3*$P$2</f>
        <v>0</v>
      </c>
      <c r="L3" s="8">
        <f t="shared" ref="L3:L16" si="1">K3+J3</f>
        <v>0</v>
      </c>
      <c r="M3" s="8"/>
    </row>
    <row r="4" spans="2:16" x14ac:dyDescent="0.35">
      <c r="C4" t="s">
        <v>91</v>
      </c>
      <c r="D4" s="6"/>
      <c r="H4" s="8"/>
      <c r="I4" s="8"/>
      <c r="J4" s="8">
        <f>(E4*F4*H4)+(F4*G4*I4*E4)</f>
        <v>0</v>
      </c>
      <c r="K4" s="8">
        <f t="shared" si="0"/>
        <v>0</v>
      </c>
      <c r="L4" s="8">
        <f t="shared" si="1"/>
        <v>0</v>
      </c>
      <c r="M4" s="8"/>
    </row>
    <row r="5" spans="2:16" x14ac:dyDescent="0.35">
      <c r="C5" t="s">
        <v>91</v>
      </c>
      <c r="D5" s="6"/>
      <c r="H5" s="8"/>
      <c r="I5" s="8"/>
      <c r="J5" s="8">
        <f>(E5*F5*H5)+(F5*G5*I5*E5)</f>
        <v>0</v>
      </c>
      <c r="K5" s="8">
        <f t="shared" si="0"/>
        <v>0</v>
      </c>
      <c r="L5" s="8">
        <f t="shared" si="1"/>
        <v>0</v>
      </c>
      <c r="M5" s="8"/>
    </row>
    <row r="6" spans="2:16" x14ac:dyDescent="0.35">
      <c r="C6" t="s">
        <v>91</v>
      </c>
      <c r="D6" s="52"/>
      <c r="H6" s="8"/>
      <c r="I6" s="8"/>
      <c r="J6" s="8">
        <f t="shared" ref="J6:J13" si="2">(E6*F6*H6)+(F6*G6*I6*E6)</f>
        <v>0</v>
      </c>
      <c r="K6" s="8">
        <f t="shared" si="0"/>
        <v>0</v>
      </c>
      <c r="L6" s="8">
        <f t="shared" si="1"/>
        <v>0</v>
      </c>
      <c r="M6" s="8"/>
    </row>
    <row r="7" spans="2:16" x14ac:dyDescent="0.35">
      <c r="C7" t="s">
        <v>91</v>
      </c>
      <c r="D7" s="52"/>
      <c r="H7" s="8"/>
      <c r="I7" s="8"/>
      <c r="J7" s="8">
        <f t="shared" si="2"/>
        <v>0</v>
      </c>
      <c r="K7" s="8">
        <f t="shared" si="0"/>
        <v>0</v>
      </c>
      <c r="L7" s="8">
        <f t="shared" si="1"/>
        <v>0</v>
      </c>
      <c r="M7" s="8"/>
    </row>
    <row r="8" spans="2:16" x14ac:dyDescent="0.35">
      <c r="C8" t="s">
        <v>91</v>
      </c>
      <c r="D8" s="52"/>
      <c r="H8" s="8"/>
      <c r="I8" s="8"/>
      <c r="J8" s="8">
        <f t="shared" si="2"/>
        <v>0</v>
      </c>
      <c r="K8" s="8">
        <f t="shared" si="0"/>
        <v>0</v>
      </c>
      <c r="L8" s="8">
        <f t="shared" si="1"/>
        <v>0</v>
      </c>
      <c r="M8" s="8"/>
    </row>
    <row r="9" spans="2:16" x14ac:dyDescent="0.35">
      <c r="C9" t="s">
        <v>91</v>
      </c>
      <c r="D9" s="52"/>
      <c r="H9" s="8"/>
      <c r="I9" s="8"/>
      <c r="J9" s="8">
        <f t="shared" si="2"/>
        <v>0</v>
      </c>
      <c r="K9" s="8">
        <f t="shared" si="0"/>
        <v>0</v>
      </c>
      <c r="L9" s="8">
        <f t="shared" si="1"/>
        <v>0</v>
      </c>
      <c r="M9" s="8"/>
    </row>
    <row r="10" spans="2:16" x14ac:dyDescent="0.35">
      <c r="C10" t="s">
        <v>91</v>
      </c>
      <c r="D10" s="52"/>
      <c r="H10" s="8"/>
      <c r="I10" s="8"/>
      <c r="J10" s="8">
        <f t="shared" si="2"/>
        <v>0</v>
      </c>
      <c r="K10" s="8">
        <f t="shared" si="0"/>
        <v>0</v>
      </c>
      <c r="L10" s="8">
        <f t="shared" si="1"/>
        <v>0</v>
      </c>
      <c r="M10" s="8"/>
    </row>
    <row r="11" spans="2:16" x14ac:dyDescent="0.35">
      <c r="C11" t="s">
        <v>91</v>
      </c>
      <c r="D11" s="52"/>
      <c r="H11" s="8"/>
      <c r="I11" s="8"/>
      <c r="J11" s="8">
        <f t="shared" si="2"/>
        <v>0</v>
      </c>
      <c r="K11" s="8">
        <f t="shared" si="0"/>
        <v>0</v>
      </c>
      <c r="L11" s="8">
        <f t="shared" si="1"/>
        <v>0</v>
      </c>
      <c r="M11" s="8"/>
    </row>
    <row r="12" spans="2:16" x14ac:dyDescent="0.35">
      <c r="C12" t="s">
        <v>91</v>
      </c>
      <c r="D12" s="52"/>
      <c r="H12" s="8"/>
      <c r="I12" s="8"/>
      <c r="J12" s="8">
        <f t="shared" si="2"/>
        <v>0</v>
      </c>
      <c r="K12" s="8">
        <f t="shared" si="0"/>
        <v>0</v>
      </c>
      <c r="L12" s="8">
        <f t="shared" si="1"/>
        <v>0</v>
      </c>
      <c r="M12" s="8"/>
    </row>
    <row r="13" spans="2:16" x14ac:dyDescent="0.35">
      <c r="C13" t="s">
        <v>91</v>
      </c>
      <c r="D13" s="52"/>
      <c r="H13" s="8"/>
      <c r="I13" s="8"/>
      <c r="J13" s="8">
        <f t="shared" si="2"/>
        <v>0</v>
      </c>
      <c r="K13" s="8">
        <f t="shared" si="0"/>
        <v>0</v>
      </c>
      <c r="L13" s="8">
        <f t="shared" si="1"/>
        <v>0</v>
      </c>
      <c r="M13" s="8"/>
    </row>
    <row r="14" spans="2:16" x14ac:dyDescent="0.35">
      <c r="C14" t="s">
        <v>91</v>
      </c>
      <c r="D14" s="6"/>
      <c r="H14" s="8"/>
      <c r="I14" s="8"/>
      <c r="J14" s="8">
        <f>(E14*F14*H14)+(F14*G14*I14*E14)</f>
        <v>0</v>
      </c>
      <c r="K14" s="8">
        <f t="shared" si="0"/>
        <v>0</v>
      </c>
      <c r="L14" s="8">
        <f t="shared" si="1"/>
        <v>0</v>
      </c>
      <c r="M14" s="8"/>
    </row>
    <row r="15" spans="2:16" x14ac:dyDescent="0.35">
      <c r="C15" t="s">
        <v>91</v>
      </c>
      <c r="D15" s="6"/>
      <c r="H15" s="8"/>
      <c r="I15" s="8"/>
      <c r="J15" s="8">
        <f t="shared" ref="J15:J16" si="3">(E15*F15*H15)+(F15*G15*I15*E15)</f>
        <v>0</v>
      </c>
      <c r="K15" s="8">
        <f t="shared" si="0"/>
        <v>0</v>
      </c>
      <c r="L15" s="8">
        <f t="shared" si="1"/>
        <v>0</v>
      </c>
      <c r="M15" s="8"/>
    </row>
    <row r="16" spans="2:16" x14ac:dyDescent="0.35">
      <c r="C16" t="s">
        <v>91</v>
      </c>
      <c r="D16" s="6"/>
      <c r="H16" s="8"/>
      <c r="I16" s="8"/>
      <c r="J16" s="8">
        <f t="shared" si="3"/>
        <v>0</v>
      </c>
      <c r="K16" s="8">
        <f t="shared" si="0"/>
        <v>0</v>
      </c>
      <c r="L16" s="8">
        <f t="shared" si="1"/>
        <v>0</v>
      </c>
      <c r="M16" s="8"/>
    </row>
    <row r="17" spans="2:13" x14ac:dyDescent="0.35">
      <c r="B17" t="s">
        <v>64</v>
      </c>
      <c r="H17" s="95"/>
      <c r="I17" s="95"/>
      <c r="J17" s="95">
        <f>SUBTOTAL(109,Table3812[Extended Cost])</f>
        <v>0</v>
      </c>
      <c r="K17" s="95">
        <f>SUBTOTAL(109,Table3812[Profit])</f>
        <v>0</v>
      </c>
      <c r="L17" s="95">
        <f>SUBTOTAL(109,Table3812[Fully Burdened Price])</f>
        <v>0</v>
      </c>
      <c r="M17" s="92"/>
    </row>
  </sheetData>
  <mergeCells count="1">
    <mergeCell ref="O1:P1"/>
  </mergeCell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D3:D16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O17"/>
  <sheetViews>
    <sheetView topLeftCell="C1" zoomScale="70" zoomScaleNormal="70" workbookViewId="0">
      <pane ySplit="2" topLeftCell="A3" activePane="bottomLeft" state="frozen"/>
      <selection activeCell="D21" sqref="C21:D21"/>
      <selection pane="bottomLeft" activeCell="I17" sqref="I17"/>
    </sheetView>
  </sheetViews>
  <sheetFormatPr defaultRowHeight="14.5" x14ac:dyDescent="0.35"/>
  <cols>
    <col min="1" max="1" width="1.7265625" customWidth="1"/>
    <col min="2" max="2" width="36.81640625" customWidth="1"/>
    <col min="3" max="3" width="24.7265625" bestFit="1" customWidth="1"/>
    <col min="4" max="4" width="17.1796875" bestFit="1" customWidth="1"/>
    <col min="5" max="6" width="17.1796875" customWidth="1"/>
    <col min="7" max="8" width="10.453125" customWidth="1"/>
    <col min="9" max="9" width="13.26953125" customWidth="1"/>
    <col min="10" max="11" width="16.26953125" customWidth="1"/>
    <col min="12" max="12" width="10.453125" customWidth="1"/>
  </cols>
  <sheetData>
    <row r="1" spans="2:15" ht="132.5" x14ac:dyDescent="0.35">
      <c r="B1" s="87" t="s">
        <v>170</v>
      </c>
      <c r="C1" s="87" t="s">
        <v>118</v>
      </c>
      <c r="D1" s="87" t="s">
        <v>119</v>
      </c>
      <c r="E1" s="87" t="s">
        <v>120</v>
      </c>
      <c r="F1" s="87" t="s">
        <v>121</v>
      </c>
      <c r="G1" s="87" t="s">
        <v>122</v>
      </c>
      <c r="H1" s="87" t="s">
        <v>123</v>
      </c>
      <c r="I1" s="87" t="s">
        <v>124</v>
      </c>
      <c r="J1" s="87" t="s">
        <v>152</v>
      </c>
      <c r="K1" s="87" t="s">
        <v>167</v>
      </c>
      <c r="L1" s="87" t="s">
        <v>125</v>
      </c>
      <c r="N1" s="189" t="s">
        <v>88</v>
      </c>
      <c r="O1" s="189"/>
    </row>
    <row r="2" spans="2:15" ht="29" x14ac:dyDescent="0.35">
      <c r="B2" s="1" t="s">
        <v>15</v>
      </c>
      <c r="C2" s="1" t="s">
        <v>59</v>
      </c>
      <c r="D2" s="1" t="s">
        <v>3</v>
      </c>
      <c r="E2" s="3" t="s">
        <v>0</v>
      </c>
      <c r="F2" s="3" t="s">
        <v>98</v>
      </c>
      <c r="G2" s="1" t="s">
        <v>1</v>
      </c>
      <c r="H2" s="1" t="s">
        <v>4</v>
      </c>
      <c r="I2" s="7" t="s">
        <v>23</v>
      </c>
      <c r="J2" s="93" t="s">
        <v>2</v>
      </c>
      <c r="K2" s="94" t="s">
        <v>164</v>
      </c>
      <c r="L2" s="1" t="s">
        <v>5</v>
      </c>
      <c r="N2" s="91" t="s">
        <v>2</v>
      </c>
      <c r="O2" s="62"/>
    </row>
    <row r="3" spans="2:15" x14ac:dyDescent="0.35">
      <c r="B3" s="41"/>
      <c r="C3" t="s">
        <v>92</v>
      </c>
      <c r="E3" s="6"/>
      <c r="H3" s="8"/>
      <c r="I3" s="8">
        <f>G3*H3</f>
        <v>0</v>
      </c>
      <c r="J3" s="8">
        <f t="shared" ref="J3:J16" si="0">I3*$O$2</f>
        <v>0</v>
      </c>
      <c r="K3" s="8">
        <f t="shared" ref="K3:K16" si="1">J3+I3</f>
        <v>0</v>
      </c>
    </row>
    <row r="4" spans="2:15" x14ac:dyDescent="0.35">
      <c r="C4" t="s">
        <v>92</v>
      </c>
      <c r="E4" s="6"/>
      <c r="H4" s="8"/>
      <c r="I4" s="8">
        <f t="shared" ref="I4:I16" si="2">G4*H4</f>
        <v>0</v>
      </c>
      <c r="J4" s="8">
        <f t="shared" si="0"/>
        <v>0</v>
      </c>
      <c r="K4" s="8">
        <f t="shared" si="1"/>
        <v>0</v>
      </c>
    </row>
    <row r="5" spans="2:15" x14ac:dyDescent="0.35">
      <c r="C5" t="s">
        <v>92</v>
      </c>
      <c r="E5" s="6"/>
      <c r="H5" s="8"/>
      <c r="I5" s="8">
        <f t="shared" si="2"/>
        <v>0</v>
      </c>
      <c r="J5" s="8">
        <f t="shared" si="0"/>
        <v>0</v>
      </c>
      <c r="K5" s="8">
        <f t="shared" si="1"/>
        <v>0</v>
      </c>
    </row>
    <row r="6" spans="2:15" x14ac:dyDescent="0.35">
      <c r="C6" t="s">
        <v>92</v>
      </c>
      <c r="E6" s="6"/>
      <c r="H6" s="8"/>
      <c r="I6" s="8">
        <f t="shared" si="2"/>
        <v>0</v>
      </c>
      <c r="J6" s="8">
        <f t="shared" si="0"/>
        <v>0</v>
      </c>
      <c r="K6" s="8">
        <f t="shared" si="1"/>
        <v>0</v>
      </c>
    </row>
    <row r="7" spans="2:15" x14ac:dyDescent="0.35">
      <c r="C7" t="s">
        <v>92</v>
      </c>
      <c r="E7" s="6"/>
      <c r="H7" s="8"/>
      <c r="I7" s="8">
        <f t="shared" si="2"/>
        <v>0</v>
      </c>
      <c r="J7" s="8">
        <f t="shared" si="0"/>
        <v>0</v>
      </c>
      <c r="K7" s="8">
        <f t="shared" si="1"/>
        <v>0</v>
      </c>
    </row>
    <row r="8" spans="2:15" x14ac:dyDescent="0.35">
      <c r="C8" t="s">
        <v>92</v>
      </c>
      <c r="E8" s="6"/>
      <c r="H8" s="8"/>
      <c r="I8" s="8">
        <f t="shared" si="2"/>
        <v>0</v>
      </c>
      <c r="J8" s="8">
        <f t="shared" si="0"/>
        <v>0</v>
      </c>
      <c r="K8" s="8">
        <f t="shared" si="1"/>
        <v>0</v>
      </c>
    </row>
    <row r="9" spans="2:15" x14ac:dyDescent="0.35">
      <c r="C9" t="s">
        <v>92</v>
      </c>
      <c r="E9" s="6"/>
      <c r="H9" s="8"/>
      <c r="I9" s="8">
        <f t="shared" si="2"/>
        <v>0</v>
      </c>
      <c r="J9" s="8">
        <f t="shared" si="0"/>
        <v>0</v>
      </c>
      <c r="K9" s="8">
        <f t="shared" si="1"/>
        <v>0</v>
      </c>
    </row>
    <row r="10" spans="2:15" x14ac:dyDescent="0.35">
      <c r="C10" t="s">
        <v>92</v>
      </c>
      <c r="E10" s="6"/>
      <c r="H10" s="8"/>
      <c r="I10" s="8">
        <f t="shared" si="2"/>
        <v>0</v>
      </c>
      <c r="J10" s="8">
        <f t="shared" si="0"/>
        <v>0</v>
      </c>
      <c r="K10" s="8">
        <f t="shared" si="1"/>
        <v>0</v>
      </c>
    </row>
    <row r="11" spans="2:15" x14ac:dyDescent="0.35">
      <c r="C11" t="s">
        <v>92</v>
      </c>
      <c r="E11" s="6"/>
      <c r="H11" s="8"/>
      <c r="I11" s="8">
        <f t="shared" si="2"/>
        <v>0</v>
      </c>
      <c r="J11" s="8">
        <f t="shared" si="0"/>
        <v>0</v>
      </c>
      <c r="K11" s="8">
        <f t="shared" si="1"/>
        <v>0</v>
      </c>
    </row>
    <row r="12" spans="2:15" x14ac:dyDescent="0.35">
      <c r="C12" t="s">
        <v>92</v>
      </c>
      <c r="E12" s="6"/>
      <c r="H12" s="8"/>
      <c r="I12" s="8">
        <f t="shared" si="2"/>
        <v>0</v>
      </c>
      <c r="J12" s="8">
        <f t="shared" si="0"/>
        <v>0</v>
      </c>
      <c r="K12" s="8">
        <f t="shared" si="1"/>
        <v>0</v>
      </c>
    </row>
    <row r="13" spans="2:15" x14ac:dyDescent="0.35">
      <c r="C13" t="s">
        <v>92</v>
      </c>
      <c r="E13" s="6"/>
      <c r="H13" s="8"/>
      <c r="I13" s="8">
        <f t="shared" si="2"/>
        <v>0</v>
      </c>
      <c r="J13" s="8">
        <f t="shared" si="0"/>
        <v>0</v>
      </c>
      <c r="K13" s="8">
        <f t="shared" si="1"/>
        <v>0</v>
      </c>
    </row>
    <row r="14" spans="2:15" x14ac:dyDescent="0.35">
      <c r="C14" t="s">
        <v>92</v>
      </c>
      <c r="E14" s="6"/>
      <c r="H14" s="8"/>
      <c r="I14" s="8">
        <f t="shared" si="2"/>
        <v>0</v>
      </c>
      <c r="J14" s="8">
        <f t="shared" si="0"/>
        <v>0</v>
      </c>
      <c r="K14" s="8">
        <f t="shared" si="1"/>
        <v>0</v>
      </c>
    </row>
    <row r="15" spans="2:15" x14ac:dyDescent="0.35">
      <c r="C15" t="s">
        <v>92</v>
      </c>
      <c r="E15" s="6"/>
      <c r="H15" s="8"/>
      <c r="I15" s="8">
        <f t="shared" si="2"/>
        <v>0</v>
      </c>
      <c r="J15" s="8">
        <f t="shared" si="0"/>
        <v>0</v>
      </c>
      <c r="K15" s="8">
        <f t="shared" si="1"/>
        <v>0</v>
      </c>
    </row>
    <row r="16" spans="2:15" x14ac:dyDescent="0.35">
      <c r="C16" t="s">
        <v>92</v>
      </c>
      <c r="E16" s="6"/>
      <c r="H16" s="8"/>
      <c r="I16" s="8">
        <f t="shared" si="2"/>
        <v>0</v>
      </c>
      <c r="J16" s="8">
        <f t="shared" si="0"/>
        <v>0</v>
      </c>
      <c r="K16" s="8">
        <f t="shared" si="1"/>
        <v>0</v>
      </c>
    </row>
    <row r="17" spans="2:11" x14ac:dyDescent="0.35">
      <c r="B17" t="s">
        <v>64</v>
      </c>
      <c r="H17" s="95"/>
      <c r="I17" s="95">
        <f>SUBTOTAL(109,Table12[Total Cost])</f>
        <v>0</v>
      </c>
      <c r="J17" s="95">
        <f>SUBTOTAL(109,Table12[Profit])</f>
        <v>0</v>
      </c>
      <c r="K17" s="95">
        <f>SUBTOTAL(109,Table12[Fully Burdened Price])</f>
        <v>0</v>
      </c>
    </row>
  </sheetData>
  <mergeCells count="1">
    <mergeCell ref="N1:O1"/>
  </mergeCell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E3:E16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H17"/>
  <sheetViews>
    <sheetView zoomScale="70" zoomScaleNormal="70" workbookViewId="0">
      <selection activeCell="E15" sqref="E15"/>
    </sheetView>
  </sheetViews>
  <sheetFormatPr defaultRowHeight="14.5" x14ac:dyDescent="0.35"/>
  <cols>
    <col min="1" max="1" width="1.7265625" customWidth="1"/>
    <col min="2" max="2" width="28.54296875" bestFit="1" customWidth="1"/>
    <col min="3" max="3" width="15.7265625" bestFit="1" customWidth="1"/>
    <col min="4" max="4" width="20.54296875" customWidth="1"/>
    <col min="5" max="5" width="15.7265625" customWidth="1"/>
    <col min="6" max="6" width="24" bestFit="1" customWidth="1"/>
    <col min="7" max="7" width="32.7265625" customWidth="1"/>
  </cols>
  <sheetData>
    <row r="1" spans="2:8" ht="48.5" x14ac:dyDescent="0.35">
      <c r="B1" s="87" t="s">
        <v>143</v>
      </c>
      <c r="C1" s="87" t="s">
        <v>139</v>
      </c>
      <c r="D1" s="87" t="s">
        <v>141</v>
      </c>
      <c r="F1" s="79" t="s">
        <v>134</v>
      </c>
      <c r="G1" s="61"/>
      <c r="H1" s="61"/>
    </row>
    <row r="2" spans="2:8" x14ac:dyDescent="0.35">
      <c r="B2" s="86" t="s">
        <v>18</v>
      </c>
      <c r="C2" s="86" t="s">
        <v>140</v>
      </c>
      <c r="D2" s="86" t="s">
        <v>24</v>
      </c>
      <c r="F2" s="80" t="s">
        <v>12</v>
      </c>
      <c r="G2" s="80" t="s">
        <v>13</v>
      </c>
      <c r="H2" s="80"/>
    </row>
    <row r="3" spans="2:8" x14ac:dyDescent="0.35">
      <c r="B3" s="28" t="s">
        <v>142</v>
      </c>
      <c r="C3" s="28"/>
      <c r="D3" s="43">
        <v>0</v>
      </c>
      <c r="F3" s="81" t="s">
        <v>86</v>
      </c>
      <c r="G3" s="81"/>
      <c r="H3" s="82">
        <v>0.02</v>
      </c>
    </row>
    <row r="4" spans="2:8" x14ac:dyDescent="0.35">
      <c r="B4" s="28" t="s">
        <v>142</v>
      </c>
      <c r="C4" s="28"/>
      <c r="D4" s="43">
        <v>0</v>
      </c>
      <c r="F4" s="81" t="s">
        <v>54</v>
      </c>
      <c r="G4" s="81"/>
      <c r="H4" s="82">
        <v>0.02</v>
      </c>
    </row>
    <row r="5" spans="2:8" x14ac:dyDescent="0.35">
      <c r="B5" s="28" t="s">
        <v>142</v>
      </c>
      <c r="C5" s="28"/>
      <c r="D5" s="43">
        <v>0</v>
      </c>
      <c r="F5" s="81" t="s">
        <v>21</v>
      </c>
      <c r="G5" s="81"/>
      <c r="H5" s="82">
        <v>0.02</v>
      </c>
    </row>
    <row r="6" spans="2:8" ht="29" x14ac:dyDescent="0.35">
      <c r="B6" s="28"/>
      <c r="C6" s="28"/>
      <c r="D6" s="43"/>
      <c r="F6" s="81" t="s">
        <v>135</v>
      </c>
      <c r="G6" s="83" t="s">
        <v>137</v>
      </c>
      <c r="H6" s="82" t="s">
        <v>136</v>
      </c>
    </row>
    <row r="7" spans="2:8" x14ac:dyDescent="0.35">
      <c r="B7" s="28"/>
      <c r="C7" s="28"/>
      <c r="D7" s="29"/>
    </row>
    <row r="8" spans="2:8" x14ac:dyDescent="0.35">
      <c r="B8" s="28"/>
      <c r="C8" s="28"/>
      <c r="D8" s="29"/>
    </row>
    <row r="9" spans="2:8" x14ac:dyDescent="0.35">
      <c r="B9" s="28"/>
      <c r="C9" s="28"/>
      <c r="D9" s="43"/>
    </row>
    <row r="10" spans="2:8" s="2" customFormat="1" x14ac:dyDescent="0.35">
      <c r="B10"/>
      <c r="C10"/>
      <c r="D10"/>
      <c r="E10" s="3"/>
      <c r="F10" s="3"/>
      <c r="G10" s="3"/>
    </row>
    <row r="11" spans="2:8" x14ac:dyDescent="0.35">
      <c r="B11" s="84" t="s">
        <v>138</v>
      </c>
      <c r="C11" s="3"/>
      <c r="D11" s="3"/>
    </row>
    <row r="12" spans="2:8" x14ac:dyDescent="0.35">
      <c r="B12" s="85" t="s">
        <v>54</v>
      </c>
      <c r="C12" s="8"/>
    </row>
    <row r="13" spans="2:8" x14ac:dyDescent="0.35">
      <c r="B13" s="85" t="s">
        <v>86</v>
      </c>
    </row>
    <row r="14" spans="2:8" x14ac:dyDescent="0.35">
      <c r="B14" s="85" t="s">
        <v>14</v>
      </c>
    </row>
    <row r="15" spans="2:8" x14ac:dyDescent="0.35">
      <c r="B15" s="85" t="s">
        <v>87</v>
      </c>
    </row>
    <row r="16" spans="2:8" x14ac:dyDescent="0.35">
      <c r="B16" s="85" t="s">
        <v>126</v>
      </c>
    </row>
    <row r="17" spans="2:2" x14ac:dyDescent="0.35">
      <c r="B17" s="85" t="s">
        <v>127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skerTracker_SecurityClassification xmlns="http://schemas.microsoft.com/sharepoint/v3">NATO UNCLASSIFIED</TaskerTracker_SecurityClassification>
    <TaskerTracker_CaseScope xmlns="http://schemas.microsoft.com/sharepoint/v3">product created/draft/for coordination</TaskerTracker_CaseSco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6C3417A71FDC4FB395DF26A163CD04" ma:contentTypeVersion="9" ma:contentTypeDescription="Create a new document." ma:contentTypeScope="" ma:versionID="e1da5926d41ef8aea979843b7ae7ec10">
  <xsd:schema xmlns:xsd="http://www.w3.org/2001/XMLSchema" xmlns:p="http://schemas.microsoft.com/office/2006/metadata/properties" xmlns:ns1="http://schemas.microsoft.com/sharepoint/v3" targetNamespace="http://schemas.microsoft.com/office/2006/metadata/properties" ma:root="true" ma:fieldsID="c6a6a3f9a8623f082f5e6e45e5d25a58" ns1:_="">
    <xsd:import namespace="http://schemas.microsoft.com/sharepoint/v3"/>
    <xsd:element name="properties">
      <xsd:complexType>
        <xsd:sequence>
          <xsd:element name="documentManagement">
            <xsd:complexType>
              <xsd:all>
                <xsd:element ref="ns1:TaskerTracker_SecurityClassification" minOccurs="0"/>
                <xsd:element ref="ns1:TaskerTracker_CaseSco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TaskerTracker_SecurityClassification" ma:index="8" nillable="true" ma:displayName="Security Classification" ma:description="The security classification of the Tasker data for this tasker" ma:format="Dropdown" ma:internalName="TaskerTracker_SecurityClassification">
      <xsd:simpleType>
        <xsd:restriction base="dms:Choice">
          <xsd:enumeration value="NATO UNCLASSIFIED"/>
          <xsd:enumeration value="NATO RESTRICTED"/>
        </xsd:restriction>
      </xsd:simpleType>
    </xsd:element>
    <xsd:element name="TaskerTracker_CaseScope" ma:index="9" ma:displayName="Case Scope" ma:format="Dropdown" ma:internalName="TaskerTracker_CaseScope">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76F5B6-8814-4965-A8DF-EEF653C4C4D7}">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BDA5F76-F3A8-4B7F-ABBB-2C2ADC0449E9}">
  <ds:schemaRefs>
    <ds:schemaRef ds:uri="http://schemas.microsoft.com/sharepoint/v3/contenttype/forms"/>
  </ds:schemaRefs>
</ds:datastoreItem>
</file>

<file path=customXml/itemProps3.xml><?xml version="1.0" encoding="utf-8"?>
<ds:datastoreItem xmlns:ds="http://schemas.openxmlformats.org/officeDocument/2006/customXml" ds:itemID="{23933CA8-C94A-4498-99D4-3933475FA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Automated Checks</vt:lpstr>
      <vt:lpstr>Offer Summary</vt:lpstr>
      <vt:lpstr>CLIN Summary</vt:lpstr>
      <vt:lpstr>Labour</vt:lpstr>
      <vt:lpstr>Material</vt:lpstr>
      <vt:lpstr>Travel</vt:lpstr>
      <vt:lpstr>ODC</vt:lpstr>
      <vt:lpstr>Rates</vt:lpstr>
      <vt:lpstr>NATO member currencies</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 - Reviewed by CEA</dc:title>
  <dc:creator>Green Sarah</dc:creator>
  <cp:lastModifiedBy>Bailey Elif</cp:lastModifiedBy>
  <dcterms:created xsi:type="dcterms:W3CDTF">2017-07-10T07:03:59Z</dcterms:created>
  <dcterms:modified xsi:type="dcterms:W3CDTF">2020-11-11T11:44:00Z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0x010100ED6C3417A71FDC4FB395DF26A163CD04</vt:lpwstr>
  </property>
</Properties>
</file>